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5516"/>
  <workbookPr autoCompressPictures="0"/>
  <bookViews>
    <workbookView xWindow="1720" yWindow="300" windowWidth="25840" windowHeight="14120"/>
  </bookViews>
  <sheets>
    <sheet name="Salary Calculator 10.1.19" sheetId="1" r:id="rId1"/>
    <sheet name="Minimum and Maximum" sheetId="3" r:id="rId2"/>
  </sheet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 i="1" l="1"/>
  <c r="C7" i="1"/>
  <c r="C8" i="1"/>
  <c r="C10" i="1"/>
  <c r="C18" i="1"/>
  <c r="E13" i="3"/>
  <c r="E12" i="3"/>
  <c r="E11" i="3"/>
  <c r="E10" i="3"/>
  <c r="E9" i="3"/>
  <c r="E8" i="3"/>
  <c r="E7" i="3"/>
  <c r="E6" i="3"/>
  <c r="E5" i="3"/>
  <c r="E4" i="3"/>
  <c r="D13" i="3"/>
  <c r="D12" i="3"/>
  <c r="D11" i="3"/>
  <c r="D10" i="3"/>
  <c r="C13" i="1"/>
  <c r="D9" i="3"/>
  <c r="D8" i="3"/>
  <c r="D7" i="3"/>
  <c r="D6" i="3"/>
  <c r="D5" i="3"/>
  <c r="D4" i="3"/>
  <c r="C14" i="1"/>
  <c r="C11" i="1"/>
  <c r="C15" i="1"/>
  <c r="C17" i="1"/>
  <c r="C16" i="1"/>
</calcChain>
</file>

<file path=xl/sharedStrings.xml><?xml version="1.0" encoding="utf-8"?>
<sst xmlns="http://schemas.openxmlformats.org/spreadsheetml/2006/main" count="47" uniqueCount="43">
  <si>
    <t>Grade</t>
  </si>
  <si>
    <t>Grade Minimum</t>
  </si>
  <si>
    <t>Grade Maximum</t>
  </si>
  <si>
    <t>Generic Min &amp; Max for 35 hr. per week</t>
  </si>
  <si>
    <t xml:space="preserve">Enter your current annual salary:  </t>
  </si>
  <si>
    <t>A.</t>
  </si>
  <si>
    <t>Your Salary after the Structural Increase:</t>
  </si>
  <si>
    <t>D.</t>
  </si>
  <si>
    <t>F.</t>
  </si>
  <si>
    <t>K.</t>
  </si>
  <si>
    <r>
      <t xml:space="preserve">How many hours a week do you work?                                                                      </t>
    </r>
    <r>
      <rPr>
        <i/>
        <sz val="8"/>
        <rFont val="Arial"/>
        <family val="2"/>
      </rPr>
      <t>(Please enter the amount of hours you work weekly, for example 35.)</t>
    </r>
  </si>
  <si>
    <t>Grade Minimum and Maximum Adjustment</t>
  </si>
  <si>
    <t>L.</t>
  </si>
  <si>
    <t xml:space="preserve">Your progression increase                                                                                                       </t>
  </si>
  <si>
    <t>B.</t>
  </si>
  <si>
    <t>E</t>
  </si>
  <si>
    <t>G.</t>
  </si>
  <si>
    <t>J.</t>
  </si>
  <si>
    <t>Enter your salary grade:</t>
  </si>
  <si>
    <t>H.</t>
  </si>
  <si>
    <t>I.</t>
  </si>
  <si>
    <t>C</t>
  </si>
  <si>
    <t>M.</t>
  </si>
  <si>
    <r>
      <t xml:space="preserve">Min and Max for the # of hr. </t>
    </r>
    <r>
      <rPr>
        <b/>
        <i/>
        <sz val="11"/>
        <color indexed="16"/>
        <rFont val="Arial"/>
        <family val="2"/>
      </rPr>
      <t xml:space="preserve">you </t>
    </r>
    <r>
      <rPr>
        <i/>
        <sz val="11"/>
        <color indexed="16"/>
        <rFont val="Arial"/>
        <family val="2"/>
      </rPr>
      <t>work</t>
    </r>
  </si>
  <si>
    <t xml:space="preserve">Your Structural Increase:                                                                        </t>
  </si>
  <si>
    <r>
      <t xml:space="preserve">Your Progression Increase:                                                                                           </t>
    </r>
    <r>
      <rPr>
        <b/>
        <i/>
        <sz val="8"/>
        <color indexed="18"/>
        <rFont val="Arial"/>
        <family val="2"/>
      </rPr>
      <t>(adjusted for your length of service, and the number of hours you work)</t>
    </r>
  </si>
  <si>
    <t>NOTES</t>
  </si>
  <si>
    <r>
      <t xml:space="preserve">The HUCTW </t>
    </r>
    <r>
      <rPr>
        <b/>
        <sz val="12"/>
        <rFont val="Arial"/>
        <family val="2"/>
      </rPr>
      <t>October 1, 2019</t>
    </r>
    <r>
      <rPr>
        <sz val="12"/>
        <rFont val="Arial"/>
        <family val="2"/>
      </rPr>
      <t xml:space="preserve"> Salary Increase Calculator </t>
    </r>
  </si>
  <si>
    <t>Your Salary as of 10/01/2019:</t>
  </si>
  <si>
    <t xml:space="preserve">Service Adjustment for Current Salary Increase:                                                                                              *If you started working at the university between April 2, 2019 and October 1, 2019, enter 0                                                                                                                   *If you started working at the university between October 2, 2018 and April 1, 2019, enter 1                                                                                                                           *If you started working at the university on or before October 1, 2018, enter 2   </t>
  </si>
  <si>
    <r>
      <t>Grade Minimums and Maximums:                                                                                                         -</t>
    </r>
    <r>
      <rPr>
        <sz val="10"/>
        <rFont val="Arial"/>
      </rPr>
      <t>If your salary after the increase falls below the salary minimum, then the salary minimum will become your salary.                                                                                                -If your salary after the increase falls above the maximum, your salary will be raised to the new maximum, and the remaining amount will be paid out to you as a pensionable bonus effective July 1. See Row L Column C on Salary Calculator sheet for Pensionable Bonus amount.</t>
    </r>
  </si>
  <si>
    <t>N.</t>
  </si>
  <si>
    <t>Increase for 2019 in Dollars</t>
  </si>
  <si>
    <t xml:space="preserve"> If you are unsure of your salary grade, please see above instructions.</t>
  </si>
  <si>
    <r>
      <t xml:space="preserve">These orange boxes show how much your 2019 annual salary increase will be, both as a percent of your current salary and as a dollar amount. This is an increase to your base pay, </t>
    </r>
    <r>
      <rPr>
        <b/>
        <i/>
        <u/>
        <sz val="10"/>
        <rFont val="Arial"/>
        <family val="2"/>
      </rPr>
      <t>not</t>
    </r>
    <r>
      <rPr>
        <i/>
        <sz val="10"/>
        <rFont val="Arial"/>
        <family val="2"/>
      </rPr>
      <t xml:space="preserve"> a bonus.</t>
    </r>
  </si>
  <si>
    <t>Percentage Salary Increase for 2019</t>
  </si>
  <si>
    <t>Your Salary after Adjustmen (Estimated)</t>
  </si>
  <si>
    <t>Pensionable Bonus (only for members at the top of their pay grades)</t>
  </si>
  <si>
    <r>
      <rPr>
        <i/>
        <sz val="10"/>
        <rFont val="Arial"/>
        <family val="2"/>
      </rPr>
      <t xml:space="preserve">Fill in the four blue boxes on the left (rows A, B, C, D) with the relevant information about your salary, grade, weekly hours, and years of service. If you don't know your annual salary (actual pay), you may find it by </t>
    </r>
    <r>
      <rPr>
        <i/>
        <sz val="10"/>
        <color indexed="30"/>
        <rFont val="Arial"/>
        <family val="2"/>
      </rPr>
      <t>logging into hr.harvard.edu</t>
    </r>
    <r>
      <rPr>
        <i/>
        <sz val="10"/>
        <rFont val="Arial"/>
        <family val="2"/>
      </rPr>
      <t xml:space="preserve"> &gt; </t>
    </r>
    <r>
      <rPr>
        <b/>
        <i/>
        <sz val="10"/>
        <rFont val="Arial"/>
        <family val="2"/>
      </rPr>
      <t>People Soft</t>
    </r>
    <r>
      <rPr>
        <i/>
        <sz val="10"/>
        <rFont val="Arial"/>
        <family val="2"/>
      </rPr>
      <t xml:space="preserve"> (top right of screen)&gt;</t>
    </r>
    <r>
      <rPr>
        <b/>
        <i/>
        <sz val="10"/>
        <rFont val="Arial"/>
        <family val="2"/>
      </rPr>
      <t xml:space="preserve"> My Pay</t>
    </r>
    <r>
      <rPr>
        <i/>
        <sz val="10"/>
        <rFont val="Arial"/>
        <family val="2"/>
      </rPr>
      <t xml:space="preserve"> &gt; </t>
    </r>
    <r>
      <rPr>
        <b/>
        <i/>
        <sz val="10"/>
        <rFont val="Arial"/>
        <family val="2"/>
      </rPr>
      <t>Compensation History</t>
    </r>
    <r>
      <rPr>
        <i/>
        <sz val="10"/>
        <rFont val="Arial"/>
        <family val="2"/>
      </rPr>
      <t xml:space="preserve"> (you can find this on the left hand navigation bar), then click your current job title, then click the most recent date to see your position's salary grade under the header "Job Information"</t>
    </r>
  </si>
  <si>
    <t></t>
  </si>
  <si>
    <t xml:space="preserve">Grade Minimum (as of 8/1/2019):                                                                                                                          If your salary after the increase falls below the salary minimum, then the salary minimum will become your salary.  </t>
  </si>
  <si>
    <t xml:space="preserve">Compare your salary to the grade maximum (as of 8/1/2019):                                                                                       If your salary after the increase falls above the maximum, your salary will be raised to the new maximum, and the remaining amount will be paid to you as a pensionable bonus.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</si>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</sst>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quot;$&quot;#,##0.00"/>
    <numFmt numFmtId="166" formatCode="#,##0.0"/>
  </numFmts>
  <fonts count="24" x14ac:knownFonts="1">
    <font>
      <sz val="10"/>
      <name val="Arial"/>
    </font>
    <font>
      <sz val="10"/>
      <name val="Arial"/>
    </font>
    <font>
      <sz val="10"/>
      <color indexed="18"/>
      <name val="Arial"/>
      <family val="2"/>
    </font>
    <font>
      <i/>
      <sz val="8"/>
      <name val="Arial"/>
      <family val="2"/>
    </font>
    <font>
      <sz val="10"/>
      <name val="Arial"/>
      <family val="2"/>
    </font>
    <font>
      <sz val="10"/>
      <color indexed="58"/>
      <name val="Arial"/>
      <family val="2"/>
    </font>
    <font>
      <b/>
      <sz val="10"/>
      <color indexed="58"/>
      <name val="Arial"/>
      <family val="2"/>
    </font>
    <font>
      <b/>
      <sz val="10"/>
      <name val="Arial"/>
      <family val="2"/>
    </font>
    <font>
      <b/>
      <sz val="12"/>
      <name val="Arial"/>
      <family val="2"/>
    </font>
    <font>
      <i/>
      <sz val="11"/>
      <color indexed="16"/>
      <name val="Arial"/>
      <family val="2"/>
    </font>
    <font>
      <sz val="12"/>
      <name val="Arial"/>
      <family val="2"/>
    </font>
    <font>
      <b/>
      <sz val="10"/>
      <color indexed="18"/>
      <name val="Arial"/>
      <family val="2"/>
    </font>
    <font>
      <b/>
      <i/>
      <sz val="8"/>
      <color indexed="18"/>
      <name val="Arial"/>
      <family val="2"/>
    </font>
    <font>
      <b/>
      <sz val="10"/>
      <color indexed="16"/>
      <name val="Arial"/>
      <family val="2"/>
    </font>
    <font>
      <sz val="10"/>
      <name val="Geneva"/>
    </font>
    <font>
      <b/>
      <i/>
      <sz val="11"/>
      <color indexed="16"/>
      <name val="Arial"/>
      <family val="2"/>
    </font>
    <font>
      <b/>
      <i/>
      <u/>
      <sz val="10"/>
      <name val="Arial"/>
      <family val="2"/>
    </font>
    <font>
      <i/>
      <sz val="10"/>
      <name val="Arial"/>
      <family val="2"/>
    </font>
    <font>
      <i/>
      <sz val="10"/>
      <color indexed="30"/>
      <name val="Arial"/>
      <family val="2"/>
    </font>
    <font>
      <b/>
      <i/>
      <sz val="10"/>
      <name val="Arial"/>
      <family val="2"/>
    </font>
    <font>
      <sz val="11"/>
      <color rgb="FF1F497D"/>
      <name val="Arial"/>
      <family val="2"/>
    </font>
    <font>
      <sz val="18"/>
      <name val="Wingdings"/>
    </font>
    <font>
      <u/>
      <sz val="10"/>
      <color theme="10"/>
      <name val="Arial"/>
    </font>
    <font>
      <u/>
      <sz val="10"/>
      <color theme="11"/>
      <name val="Arial"/>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rgb="FF85EEFF"/>
        <bgColor indexed="64"/>
      </patternFill>
    </fill>
  </fills>
  <borders count="32">
    <border>
      <left/>
      <right/>
      <top/>
      <bottom/>
      <diagonal/>
    </border>
    <border>
      <left style="medium">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right/>
      <top/>
      <bottom style="thin">
        <color auto="1"/>
      </bottom>
      <diagonal/>
    </border>
    <border>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diagonal/>
    </border>
    <border>
      <left style="medium">
        <color auto="1"/>
      </left>
      <right style="medium">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s>
  <cellStyleXfs count="9">
    <xf numFmtId="0" fontId="0" fillId="0" borderId="0"/>
    <xf numFmtId="40" fontId="14" fillId="0" borderId="0" applyFont="0" applyFill="0" applyBorder="0" applyAlignment="0" applyProtection="0"/>
    <xf numFmtId="164" fontId="1" fillId="0" borderId="0" applyFont="0" applyFill="0" applyBorder="0" applyAlignment="0" applyProtection="0"/>
    <xf numFmtId="0" fontId="14" fillId="0" borderId="0"/>
    <xf numFmtId="9" fontId="14"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70">
    <xf numFmtId="0" fontId="0" fillId="0" borderId="0" xfId="0"/>
    <xf numFmtId="0" fontId="0" fillId="0" borderId="0" xfId="0" applyAlignment="1">
      <alignment vertical="center"/>
    </xf>
    <xf numFmtId="2" fontId="0" fillId="0" borderId="0" xfId="0" applyNumberFormat="1"/>
    <xf numFmtId="0" fontId="5" fillId="0" borderId="0" xfId="0" applyFont="1"/>
    <xf numFmtId="0" fontId="0" fillId="0" borderId="0" xfId="0" applyFill="1"/>
    <xf numFmtId="0" fontId="5" fillId="0" borderId="1" xfId="0" applyFont="1" applyBorder="1" applyAlignment="1">
      <alignment horizontal="center"/>
    </xf>
    <xf numFmtId="0" fontId="11" fillId="0" borderId="2" xfId="0" applyFont="1" applyBorder="1" applyAlignment="1">
      <alignment vertical="center" wrapText="1"/>
    </xf>
    <xf numFmtId="0" fontId="0" fillId="0" borderId="3" xfId="0" applyBorder="1"/>
    <xf numFmtId="0" fontId="0" fillId="0" borderId="4" xfId="0" applyBorder="1"/>
    <xf numFmtId="0" fontId="11" fillId="0" borderId="0" xfId="0" applyFont="1" applyBorder="1" applyAlignment="1">
      <alignment vertical="center" wrapText="1"/>
    </xf>
    <xf numFmtId="0" fontId="0" fillId="0" borderId="0" xfId="0" applyBorder="1" applyAlignment="1">
      <alignment vertical="center" wrapText="1"/>
    </xf>
    <xf numFmtId="0" fontId="6" fillId="0" borderId="5" xfId="0" applyFont="1" applyBorder="1" applyAlignment="1">
      <alignment horizontal="center" vertical="center" wrapText="1"/>
    </xf>
    <xf numFmtId="4" fontId="6" fillId="0" borderId="6" xfId="0" applyNumberFormat="1" applyFont="1" applyBorder="1" applyAlignment="1">
      <alignment vertical="center" wrapText="1"/>
    </xf>
    <xf numFmtId="0" fontId="7" fillId="0" borderId="7" xfId="0" applyFont="1" applyBorder="1" applyAlignment="1">
      <alignment vertical="center"/>
    </xf>
    <xf numFmtId="2" fontId="0" fillId="0" borderId="8" xfId="0" applyNumberFormat="1" applyBorder="1"/>
    <xf numFmtId="0" fontId="4" fillId="0" borderId="0" xfId="0" applyFont="1" applyBorder="1" applyAlignment="1">
      <alignment vertical="center" wrapText="1"/>
    </xf>
    <xf numFmtId="0" fontId="5" fillId="0" borderId="9" xfId="0" applyFont="1" applyBorder="1"/>
    <xf numFmtId="0" fontId="5" fillId="0" borderId="10" xfId="0" applyFont="1" applyBorder="1"/>
    <xf numFmtId="0" fontId="5" fillId="0" borderId="11" xfId="0" applyFont="1" applyBorder="1"/>
    <xf numFmtId="0" fontId="5" fillId="0" borderId="12" xfId="0" applyFont="1" applyFill="1" applyBorder="1"/>
    <xf numFmtId="0" fontId="11" fillId="0" borderId="7" xfId="0" applyFont="1" applyFill="1" applyBorder="1" applyAlignment="1">
      <alignment vertical="center" wrapText="1"/>
    </xf>
    <xf numFmtId="0" fontId="0" fillId="0" borderId="13" xfId="0" applyFill="1" applyBorder="1" applyAlignment="1">
      <alignment horizontal="left" vertical="center" wrapText="1"/>
    </xf>
    <xf numFmtId="0" fontId="0" fillId="0" borderId="14" xfId="0" applyFill="1" applyBorder="1" applyAlignment="1">
      <alignment vertical="center" wrapText="1"/>
    </xf>
    <xf numFmtId="0" fontId="5" fillId="0" borderId="15" xfId="0" applyFont="1" applyFill="1" applyBorder="1" applyAlignment="1">
      <alignment horizontal="center"/>
    </xf>
    <xf numFmtId="165" fontId="4" fillId="0" borderId="16" xfId="0" applyNumberFormat="1" applyFont="1" applyBorder="1"/>
    <xf numFmtId="165" fontId="4" fillId="0" borderId="17" xfId="0" applyNumberFormat="1" applyFont="1" applyBorder="1"/>
    <xf numFmtId="0" fontId="5" fillId="0" borderId="18" xfId="0" applyFont="1" applyFill="1" applyBorder="1"/>
    <xf numFmtId="0" fontId="11" fillId="0" borderId="7" xfId="0" applyFont="1" applyFill="1" applyBorder="1" applyAlignment="1">
      <alignment vertical="center"/>
    </xf>
    <xf numFmtId="0" fontId="5" fillId="0" borderId="4" xfId="0" applyFont="1" applyBorder="1"/>
    <xf numFmtId="0" fontId="7" fillId="0" borderId="20" xfId="0" applyFont="1" applyFill="1" applyBorder="1" applyAlignment="1">
      <alignment vertical="center"/>
    </xf>
    <xf numFmtId="2" fontId="13" fillId="0" borderId="21" xfId="0" applyNumberFormat="1" applyFont="1" applyFill="1" applyBorder="1" applyAlignment="1">
      <alignment horizontal="right"/>
    </xf>
    <xf numFmtId="0" fontId="4" fillId="0" borderId="9" xfId="0" applyFont="1" applyBorder="1" applyAlignment="1">
      <alignment vertical="center"/>
    </xf>
    <xf numFmtId="0" fontId="4" fillId="0" borderId="0" xfId="0" applyFont="1" applyBorder="1" applyAlignment="1">
      <alignment vertical="center"/>
    </xf>
    <xf numFmtId="2" fontId="2" fillId="2" borderId="22" xfId="2" applyNumberFormat="1" applyFont="1" applyFill="1" applyBorder="1" applyAlignment="1" applyProtection="1">
      <alignment horizontal="right"/>
    </xf>
    <xf numFmtId="0" fontId="4" fillId="0" borderId="9" xfId="0" applyFont="1" applyFill="1" applyBorder="1"/>
    <xf numFmtId="0" fontId="4" fillId="0" borderId="9" xfId="0" applyFont="1" applyBorder="1"/>
    <xf numFmtId="0" fontId="4" fillId="0" borderId="23" xfId="0" applyFont="1" applyBorder="1"/>
    <xf numFmtId="0" fontId="4" fillId="0" borderId="0" xfId="0" applyFont="1"/>
    <xf numFmtId="165" fontId="0" fillId="0" borderId="0" xfId="0" applyNumberFormat="1"/>
    <xf numFmtId="0" fontId="7" fillId="3" borderId="25" xfId="0" applyFont="1" applyFill="1" applyBorder="1" applyAlignment="1">
      <alignment horizontal="center" vertical="center"/>
    </xf>
    <xf numFmtId="0" fontId="13" fillId="4" borderId="2" xfId="0" applyFont="1" applyFill="1" applyBorder="1"/>
    <xf numFmtId="10" fontId="13" fillId="4" borderId="26" xfId="0" applyNumberFormat="1" applyFont="1" applyFill="1" applyBorder="1"/>
    <xf numFmtId="0" fontId="13" fillId="4" borderId="3" xfId="0" applyFont="1" applyFill="1" applyBorder="1" applyAlignment="1">
      <alignment vertical="center"/>
    </xf>
    <xf numFmtId="0" fontId="13" fillId="4" borderId="12" xfId="0" applyFont="1" applyFill="1" applyBorder="1" applyAlignment="1">
      <alignment vertical="center"/>
    </xf>
    <xf numFmtId="2" fontId="13" fillId="4" borderId="10" xfId="0" applyNumberFormat="1" applyFont="1" applyFill="1" applyBorder="1"/>
    <xf numFmtId="0" fontId="7" fillId="0" borderId="0" xfId="0" applyFont="1"/>
    <xf numFmtId="165" fontId="2" fillId="2" borderId="27" xfId="2" applyNumberFormat="1" applyFont="1" applyFill="1" applyBorder="1" applyProtection="1"/>
    <xf numFmtId="165" fontId="2" fillId="2" borderId="22" xfId="2" applyNumberFormat="1" applyFont="1" applyFill="1" applyBorder="1" applyProtection="1"/>
    <xf numFmtId="165" fontId="11" fillId="0" borderId="11" xfId="2" applyNumberFormat="1" applyFont="1" applyFill="1" applyBorder="1" applyAlignment="1">
      <alignment horizontal="right"/>
    </xf>
    <xf numFmtId="165" fontId="2" fillId="2" borderId="27" xfId="0" applyNumberFormat="1" applyFont="1" applyFill="1" applyBorder="1" applyAlignment="1"/>
    <xf numFmtId="0" fontId="16" fillId="0" borderId="0" xfId="0" applyFont="1" applyAlignment="1">
      <alignment horizontal="left" vertical="center" wrapText="1"/>
    </xf>
    <xf numFmtId="0" fontId="17" fillId="0" borderId="0" xfId="0" applyFont="1" applyAlignment="1">
      <alignment vertical="top" wrapText="1"/>
    </xf>
    <xf numFmtId="165" fontId="13" fillId="4" borderId="11" xfId="0" applyNumberFormat="1" applyFont="1" applyFill="1" applyBorder="1"/>
    <xf numFmtId="165" fontId="13" fillId="4" borderId="26" xfId="0" applyNumberFormat="1" applyFont="1" applyFill="1" applyBorder="1"/>
    <xf numFmtId="165" fontId="20" fillId="5" borderId="26" xfId="0" applyNumberFormat="1" applyFont="1" applyFill="1" applyBorder="1"/>
    <xf numFmtId="166" fontId="2" fillId="5" borderId="9" xfId="0" applyNumberFormat="1" applyFont="1" applyFill="1" applyBorder="1" applyProtection="1">
      <protection locked="0"/>
    </xf>
    <xf numFmtId="1" fontId="2" fillId="5" borderId="24" xfId="0" applyNumberFormat="1" applyFont="1" applyFill="1" applyBorder="1" applyProtection="1">
      <protection locked="0"/>
    </xf>
    <xf numFmtId="0" fontId="17" fillId="0" borderId="0" xfId="0" applyFont="1" applyAlignment="1">
      <alignment wrapText="1"/>
    </xf>
    <xf numFmtId="165" fontId="0" fillId="2" borderId="19" xfId="0" applyNumberFormat="1" applyFill="1" applyBorder="1" applyAlignment="1">
      <alignment horizontal="right"/>
    </xf>
    <xf numFmtId="0" fontId="17" fillId="0" borderId="0" xfId="0" applyFont="1" applyAlignment="1">
      <alignment horizontal="left"/>
    </xf>
    <xf numFmtId="0" fontId="21" fillId="0" borderId="0" xfId="0" applyFont="1"/>
    <xf numFmtId="0" fontId="21" fillId="0" borderId="0" xfId="0" applyFont="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4" fontId="9" fillId="0" borderId="28" xfId="0" applyNumberFormat="1" applyFont="1" applyBorder="1" applyAlignment="1">
      <alignment wrapText="1"/>
    </xf>
    <xf numFmtId="0" fontId="0" fillId="0" borderId="29" xfId="0" applyBorder="1" applyAlignment="1"/>
    <xf numFmtId="0" fontId="9" fillId="0" borderId="29" xfId="0" applyFont="1" applyBorder="1" applyAlignment="1">
      <alignment wrapText="1"/>
    </xf>
    <xf numFmtId="0" fontId="9" fillId="0" borderId="30" xfId="0" applyFont="1" applyBorder="1" applyAlignment="1">
      <alignment wrapText="1"/>
    </xf>
    <xf numFmtId="4" fontId="7" fillId="2" borderId="16" xfId="0" applyNumberFormat="1" applyFont="1" applyFill="1" applyBorder="1" applyAlignment="1">
      <alignment vertical="top" wrapText="1"/>
    </xf>
    <xf numFmtId="0" fontId="0" fillId="0" borderId="31" xfId="0" applyBorder="1" applyAlignment="1"/>
  </cellXfs>
  <cellStyles count="9">
    <cellStyle name="Comma 2" xfId="1"/>
    <cellStyle name="Currency" xfId="2" builtinId="4"/>
    <cellStyle name="Followed Hyperlink" xfId="6" builtinId="9" hidden="1"/>
    <cellStyle name="Followed Hyperlink" xfId="8" builtinId="9" hidden="1"/>
    <cellStyle name="Hyperlink" xfId="5" builtinId="8" hidden="1"/>
    <cellStyle name="Hyperlink" xfId="7" builtinId="8" hidden="1"/>
    <cellStyle name="Normal" xfId="0" builtinId="0"/>
    <cellStyle name="Normal 2"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1</xdr:row>
      <xdr:rowOff>38100</xdr:rowOff>
    </xdr:from>
    <xdr:to>
      <xdr:col>2</xdr:col>
      <xdr:colOff>781050</xdr:colOff>
      <xdr:row>1</xdr:row>
      <xdr:rowOff>466725</xdr:rowOff>
    </xdr:to>
    <xdr:pic>
      <xdr:nvPicPr>
        <xdr:cNvPr id="1219" name="Picture 1">
          <a:extLst>
            <a:ext uri="{FF2B5EF4-FFF2-40B4-BE49-F238E27FC236}">
              <a16:creationId xmlns="" xmlns:a16="http://schemas.microsoft.com/office/drawing/2014/main" id="{F58DC09F-D010-496A-94A3-68C71BD714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0" y="209550"/>
          <a:ext cx="476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topLeftCell="B10" workbookViewId="0">
      <selection activeCell="E14" sqref="E14"/>
    </sheetView>
  </sheetViews>
  <sheetFormatPr baseColWidth="10" defaultColWidth="8.83203125" defaultRowHeight="12" x14ac:dyDescent="0"/>
  <cols>
    <col min="1" max="1" width="5.33203125" customWidth="1"/>
    <col min="2" max="2" width="55.83203125" style="1" customWidth="1"/>
    <col min="3" max="3" width="12.6640625" style="2" customWidth="1"/>
    <col min="4" max="4" width="6.83203125" customWidth="1"/>
    <col min="5" max="5" width="114.1640625" customWidth="1"/>
  </cols>
  <sheetData>
    <row r="1" spans="1:6" ht="13" thickBot="1">
      <c r="A1" s="7"/>
      <c r="B1" s="13"/>
      <c r="C1" s="14"/>
    </row>
    <row r="2" spans="1:6" ht="41.25" customHeight="1" thickBot="1">
      <c r="A2" s="8"/>
      <c r="B2" s="62" t="s">
        <v>27</v>
      </c>
      <c r="C2" s="63"/>
      <c r="E2" s="50" t="s">
        <v>26</v>
      </c>
    </row>
    <row r="3" spans="1:6" ht="61" customHeight="1" thickBot="1">
      <c r="A3" s="31" t="s">
        <v>5</v>
      </c>
      <c r="B3" s="32" t="s">
        <v>4</v>
      </c>
      <c r="C3" s="54">
        <v>60000</v>
      </c>
      <c r="D3" s="61" t="s">
        <v>39</v>
      </c>
      <c r="E3" s="51" t="s">
        <v>38</v>
      </c>
    </row>
    <row r="4" spans="1:6" ht="32.25" customHeight="1">
      <c r="A4" s="16" t="s">
        <v>14</v>
      </c>
      <c r="B4" s="10" t="s">
        <v>10</v>
      </c>
      <c r="C4" s="55">
        <v>35</v>
      </c>
      <c r="D4" s="60"/>
      <c r="E4" s="38"/>
      <c r="F4" s="45"/>
    </row>
    <row r="5" spans="1:6" ht="37.5" customHeight="1">
      <c r="A5" s="16" t="s">
        <v>21</v>
      </c>
      <c r="B5" s="10" t="s">
        <v>18</v>
      </c>
      <c r="C5" s="56">
        <v>53</v>
      </c>
      <c r="D5" s="60"/>
      <c r="E5" s="59" t="s">
        <v>33</v>
      </c>
    </row>
    <row r="6" spans="1:6" ht="98.25" customHeight="1">
      <c r="A6" s="16" t="s">
        <v>7</v>
      </c>
      <c r="B6" s="15" t="s">
        <v>29</v>
      </c>
      <c r="C6" s="56">
        <v>2</v>
      </c>
      <c r="D6" s="60"/>
    </row>
    <row r="7" spans="1:6" ht="13.5" customHeight="1">
      <c r="A7" s="31" t="s">
        <v>15</v>
      </c>
      <c r="B7" s="9" t="s">
        <v>24</v>
      </c>
      <c r="C7" s="47">
        <f>IF(C6=0,(C3*0.01),IF(C6=1,(C3*0.02),IF(C6=2,(C3*0.02))))</f>
        <v>1200</v>
      </c>
    </row>
    <row r="8" spans="1:6" ht="17.25" customHeight="1" thickBot="1">
      <c r="A8" s="17" t="s">
        <v>8</v>
      </c>
      <c r="B8" s="6" t="s">
        <v>6</v>
      </c>
      <c r="C8" s="46">
        <f>C3+C7</f>
        <v>61200</v>
      </c>
      <c r="D8" s="3"/>
    </row>
    <row r="9" spans="1:6" ht="4.5" hidden="1" customHeight="1" thickBot="1">
      <c r="A9" s="18"/>
      <c r="B9" s="20" t="s">
        <v>13</v>
      </c>
      <c r="C9" s="33" t="str">
        <f>IF(C6=0,"0",IF(C6=1,"0",IF(C6=2,"875.00",0)))</f>
        <v>875.00</v>
      </c>
    </row>
    <row r="10" spans="1:6" ht="40.5" customHeight="1" thickBot="1">
      <c r="A10" s="18" t="s">
        <v>16</v>
      </c>
      <c r="B10" s="6" t="s">
        <v>25</v>
      </c>
      <c r="C10" s="49">
        <f>((C4/35)*C9)</f>
        <v>875</v>
      </c>
    </row>
    <row r="11" spans="1:6" s="3" customFormat="1" ht="21" customHeight="1" thickBot="1">
      <c r="A11" s="34" t="s">
        <v>19</v>
      </c>
      <c r="B11" s="27" t="s">
        <v>28</v>
      </c>
      <c r="C11" s="48">
        <f>C10+C8</f>
        <v>62075</v>
      </c>
      <c r="D11" s="4"/>
    </row>
    <row r="12" spans="1:6" ht="18" customHeight="1" thickBot="1">
      <c r="A12" s="28"/>
      <c r="B12" s="29" t="s">
        <v>11</v>
      </c>
      <c r="C12" s="30"/>
      <c r="D12" s="4"/>
    </row>
    <row r="13" spans="1:6" ht="57.75" customHeight="1">
      <c r="A13" s="35" t="s">
        <v>20</v>
      </c>
      <c r="B13" s="21" t="s">
        <v>40</v>
      </c>
      <c r="C13" s="58">
        <f>VLOOKUP(C5,'Minimum and Maximum'!A2:D13,4,FALSE)</f>
        <v>48175.739435023199</v>
      </c>
      <c r="D13" s="4"/>
    </row>
    <row r="14" spans="1:6" ht="67.5" customHeight="1" thickBot="1">
      <c r="A14" s="17" t="s">
        <v>17</v>
      </c>
      <c r="B14" s="22" t="s">
        <v>41</v>
      </c>
      <c r="C14" s="58">
        <f>VLOOKUP(C5,'Minimum and Maximum'!A3:E13,5,FALSE)</f>
        <v>75250.430226251265</v>
      </c>
    </row>
    <row r="15" spans="1:6" ht="17.25" customHeight="1">
      <c r="A15" s="26" t="s">
        <v>9</v>
      </c>
      <c r="B15" s="42" t="s">
        <v>36</v>
      </c>
      <c r="C15" s="52">
        <f>IF(C11&lt;C13,C13,IF(C11&gt;C14, C14,C11))</f>
        <v>62075</v>
      </c>
    </row>
    <row r="16" spans="1:6" ht="13" thickBot="1">
      <c r="A16" s="19" t="s">
        <v>12</v>
      </c>
      <c r="B16" s="43" t="s">
        <v>37</v>
      </c>
      <c r="C16" s="44">
        <f>IF(((C11-C14)&gt;0),C11-C14,0)</f>
        <v>0</v>
      </c>
    </row>
    <row r="17" spans="1:6" ht="28.5" customHeight="1" thickBot="1">
      <c r="A17" s="36" t="s">
        <v>22</v>
      </c>
      <c r="B17" s="40" t="s">
        <v>35</v>
      </c>
      <c r="C17" s="41">
        <f>((C15-C3)/C3)</f>
        <v>3.4583333333333334E-2</v>
      </c>
      <c r="D17" s="61" t="s">
        <v>39</v>
      </c>
      <c r="E17" s="57" t="s">
        <v>34</v>
      </c>
    </row>
    <row r="18" spans="1:6" ht="25.5" customHeight="1" thickBot="1">
      <c r="A18" s="36" t="s">
        <v>31</v>
      </c>
      <c r="B18" s="40" t="s">
        <v>32</v>
      </c>
      <c r="C18" s="53">
        <f>C7+C10</f>
        <v>2075</v>
      </c>
      <c r="D18" s="61" t="s">
        <v>39</v>
      </c>
    </row>
    <row r="19" spans="1:6">
      <c r="A19" s="37"/>
      <c r="B19"/>
      <c r="C19"/>
    </row>
    <row r="20" spans="1:6">
      <c r="B20"/>
      <c r="C20"/>
    </row>
    <row r="21" spans="1:6">
      <c r="B21"/>
      <c r="C21"/>
      <c r="F21" t="s">
        <v>42</v>
      </c>
    </row>
    <row r="22" spans="1:6">
      <c r="B22"/>
      <c r="C22"/>
    </row>
    <row r="23" spans="1:6">
      <c r="B23"/>
      <c r="C23"/>
    </row>
    <row r="24" spans="1:6">
      <c r="B24"/>
      <c r="C24"/>
    </row>
    <row r="25" spans="1:6" ht="41.25" customHeight="1">
      <c r="B25"/>
      <c r="C25"/>
    </row>
    <row r="26" spans="1:6" hidden="1">
      <c r="B26"/>
      <c r="C26"/>
    </row>
    <row r="27" spans="1:6">
      <c r="B27"/>
      <c r="C27"/>
    </row>
    <row r="28" spans="1:6">
      <c r="B28"/>
      <c r="C28"/>
    </row>
    <row r="29" spans="1:6" hidden="1">
      <c r="B29"/>
      <c r="C29"/>
    </row>
    <row r="30" spans="1:6">
      <c r="B30"/>
      <c r="C30"/>
    </row>
    <row r="31" spans="1:6" hidden="1">
      <c r="B31"/>
      <c r="C31"/>
    </row>
    <row r="32" spans="1:6">
      <c r="B32"/>
      <c r="C32"/>
    </row>
    <row r="33" spans="2:3">
      <c r="B33"/>
      <c r="C33"/>
    </row>
    <row r="34" spans="2:3">
      <c r="B34"/>
      <c r="C34"/>
    </row>
    <row r="35" spans="2:3">
      <c r="B35"/>
      <c r="C35"/>
    </row>
  </sheetData>
  <mergeCells count="1">
    <mergeCell ref="B2:C2"/>
  </mergeCells>
  <phoneticPr fontId="0" type="noConversion"/>
  <pageMargins left="0.75" right="0.75" top="1" bottom="1" header="0.5" footer="0.5"/>
  <pageSetup paperSize="119" orientation="portrait"/>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I9" sqref="I9"/>
    </sheetView>
  </sheetViews>
  <sheetFormatPr baseColWidth="10" defaultColWidth="8.83203125" defaultRowHeight="12" x14ac:dyDescent="0"/>
  <cols>
    <col min="2" max="2" width="16.5" customWidth="1"/>
    <col min="3" max="3" width="17.5" customWidth="1"/>
    <col min="4" max="4" width="13.33203125" customWidth="1"/>
    <col min="5" max="5" width="15.6640625" customWidth="1"/>
    <col min="7" max="9" width="10.1640625" bestFit="1" customWidth="1"/>
    <col min="10" max="10" width="13.1640625" customWidth="1"/>
    <col min="11" max="11" width="11.1640625" bestFit="1" customWidth="1"/>
    <col min="12" max="12" width="10.83203125" customWidth="1"/>
    <col min="13" max="13" width="11.33203125" customWidth="1"/>
    <col min="14" max="14" width="11.5" customWidth="1"/>
    <col min="15" max="15" width="10.6640625" customWidth="1"/>
    <col min="16" max="16" width="13.33203125" customWidth="1"/>
  </cols>
  <sheetData>
    <row r="1" spans="1:16" ht="88.5" customHeight="1" thickBot="1">
      <c r="A1" s="68" t="s">
        <v>30</v>
      </c>
      <c r="B1" s="69"/>
      <c r="C1" s="69"/>
      <c r="D1" s="69"/>
      <c r="E1" s="69"/>
    </row>
    <row r="2" spans="1:16" ht="27.75" customHeight="1" thickBot="1">
      <c r="A2" s="39">
        <v>2018</v>
      </c>
      <c r="B2" s="64" t="s">
        <v>3</v>
      </c>
      <c r="C2" s="65"/>
      <c r="D2" s="66" t="s">
        <v>23</v>
      </c>
      <c r="E2" s="67"/>
    </row>
    <row r="3" spans="1:16" ht="41.25" customHeight="1">
      <c r="A3" s="11" t="s">
        <v>0</v>
      </c>
      <c r="B3" s="12" t="s">
        <v>1</v>
      </c>
      <c r="C3" s="12" t="s">
        <v>2</v>
      </c>
      <c r="D3" s="12" t="s">
        <v>1</v>
      </c>
      <c r="E3" s="12" t="s">
        <v>2</v>
      </c>
    </row>
    <row r="4" spans="1:16">
      <c r="A4" s="5">
        <v>47</v>
      </c>
      <c r="B4" s="24">
        <v>32741.596472903999</v>
      </c>
      <c r="C4" s="24">
        <v>48399.723896443917</v>
      </c>
      <c r="D4" s="24">
        <f>(B4/35)*'Salary Calculator 10.1.19'!$C$4</f>
        <v>32741.596472903999</v>
      </c>
      <c r="E4" s="24">
        <f>(C4/35)*'Salary Calculator 10.1.19'!$C$4</f>
        <v>48399.723896443917</v>
      </c>
      <c r="G4" s="38"/>
      <c r="H4" s="38"/>
      <c r="I4" s="38"/>
      <c r="J4" s="38"/>
      <c r="K4" s="38"/>
      <c r="L4" s="38"/>
      <c r="M4" s="38"/>
      <c r="N4" s="38"/>
      <c r="O4" s="38"/>
      <c r="P4" s="38"/>
    </row>
    <row r="5" spans="1:16">
      <c r="A5" s="5">
        <v>48</v>
      </c>
      <c r="B5" s="24">
        <v>34838.639595920162</v>
      </c>
      <c r="C5" s="24">
        <v>51991.223595751435</v>
      </c>
      <c r="D5" s="24">
        <f>(B5/35)*'Salary Calculator 10.1.19'!$C$4</f>
        <v>34838.639595920162</v>
      </c>
      <c r="E5" s="24">
        <f>(C5/35)*'Salary Calculator 10.1.19'!$C$4</f>
        <v>51991.223595751435</v>
      </c>
      <c r="G5" s="38"/>
      <c r="H5" s="38"/>
      <c r="I5" s="38"/>
      <c r="J5" s="38"/>
      <c r="K5" s="38"/>
      <c r="L5" s="38"/>
      <c r="M5" s="38"/>
      <c r="N5" s="38"/>
      <c r="O5" s="38"/>
      <c r="P5" s="38"/>
    </row>
    <row r="6" spans="1:16">
      <c r="A6" s="5">
        <v>49</v>
      </c>
      <c r="B6" s="24">
        <v>36096.869353905349</v>
      </c>
      <c r="C6" s="24">
        <v>54385.550271692628</v>
      </c>
      <c r="D6" s="24">
        <f>(B6/35)*'Salary Calculator 10.1.19'!$C$4</f>
        <v>36096.869353905349</v>
      </c>
      <c r="E6" s="24">
        <f>(C6/35)*'Salary Calculator 10.1.19'!$C$4</f>
        <v>54385.550271692628</v>
      </c>
      <c r="G6" s="38"/>
      <c r="H6" s="38"/>
      <c r="I6" s="38"/>
      <c r="J6" s="38"/>
      <c r="K6" s="38"/>
      <c r="L6" s="38"/>
      <c r="M6" s="38"/>
      <c r="N6" s="38"/>
      <c r="O6" s="38"/>
      <c r="P6" s="38"/>
    </row>
    <row r="7" spans="1:16">
      <c r="A7" s="5">
        <v>50</v>
      </c>
      <c r="B7" s="24">
        <v>38445.558445213923</v>
      </c>
      <c r="C7" s="24">
        <v>58433.096513872079</v>
      </c>
      <c r="D7" s="24">
        <f>(B7/35)*'Salary Calculator 10.1.19'!$C$4</f>
        <v>38445.558445213923</v>
      </c>
      <c r="E7" s="24">
        <f>(C7/35)*'Salary Calculator 10.1.19'!$C$4</f>
        <v>58433.096513872079</v>
      </c>
      <c r="G7" s="38"/>
      <c r="H7" s="38"/>
      <c r="I7" s="38"/>
      <c r="J7" s="38"/>
      <c r="K7" s="38"/>
      <c r="L7" s="38"/>
      <c r="M7" s="38"/>
      <c r="N7" s="38"/>
      <c r="O7" s="38"/>
      <c r="P7" s="38"/>
    </row>
    <row r="8" spans="1:16">
      <c r="A8" s="5">
        <v>51</v>
      </c>
      <c r="B8" s="24">
        <v>40961.998590392883</v>
      </c>
      <c r="C8" s="24">
        <v>62765.703322882546</v>
      </c>
      <c r="D8" s="24">
        <f>(B8/35)*'Salary Calculator 10.1.19'!$C$4</f>
        <v>40961.998590392883</v>
      </c>
      <c r="E8" s="24">
        <f>(C8/35)*'Salary Calculator 10.1.19'!$C$4</f>
        <v>62765.703322882546</v>
      </c>
      <c r="G8" s="38"/>
      <c r="H8" s="38"/>
      <c r="I8" s="38"/>
      <c r="J8" s="38"/>
      <c r="K8" s="38"/>
      <c r="L8" s="38"/>
      <c r="M8" s="38"/>
      <c r="N8" s="38"/>
      <c r="O8" s="38"/>
      <c r="P8" s="38"/>
    </row>
    <row r="9" spans="1:16">
      <c r="A9" s="5">
        <v>52</v>
      </c>
      <c r="B9" s="24">
        <v>44373.156221394005</v>
      </c>
      <c r="C9" s="24">
        <v>68723.03526392304</v>
      </c>
      <c r="D9" s="24">
        <f>(B9/35)*'Salary Calculator 10.1.19'!$C$4</f>
        <v>44373.156221394005</v>
      </c>
      <c r="E9" s="24">
        <f>(C9/35)*'Salary Calculator 10.1.19'!$C$4</f>
        <v>68723.03526392304</v>
      </c>
      <c r="G9" s="38"/>
      <c r="H9" s="38"/>
      <c r="I9" s="38"/>
      <c r="J9" s="38"/>
      <c r="K9" s="38"/>
      <c r="L9" s="38"/>
      <c r="M9" s="38"/>
      <c r="N9" s="38"/>
      <c r="O9" s="38"/>
      <c r="P9" s="38"/>
    </row>
    <row r="10" spans="1:16">
      <c r="A10" s="5">
        <v>53</v>
      </c>
      <c r="B10" s="24">
        <v>48175.739435023199</v>
      </c>
      <c r="C10" s="24">
        <v>75250.430226251265</v>
      </c>
      <c r="D10" s="24">
        <f>(B10/35)*'Salary Calculator 10.1.19'!$C$4</f>
        <v>48175.739435023199</v>
      </c>
      <c r="E10" s="24">
        <f>(C10/35)*'Salary Calculator 10.1.19'!$C$4</f>
        <v>75250.430226251265</v>
      </c>
      <c r="G10" s="38"/>
      <c r="H10" s="38"/>
      <c r="I10" s="38"/>
      <c r="J10" s="38"/>
      <c r="K10" s="38"/>
      <c r="L10" s="38"/>
      <c r="M10" s="38"/>
      <c r="N10" s="38"/>
      <c r="O10" s="38"/>
      <c r="P10" s="38"/>
    </row>
    <row r="11" spans="1:16">
      <c r="A11" s="5">
        <v>54</v>
      </c>
      <c r="B11" s="24">
        <v>52230.046083415196</v>
      </c>
      <c r="C11" s="24">
        <v>82347.965693033024</v>
      </c>
      <c r="D11" s="24">
        <f>(B11/35)*'Salary Calculator 10.1.19'!$C$4</f>
        <v>52230.046083415196</v>
      </c>
      <c r="E11" s="24">
        <f>(C11/35)*'Salary Calculator 10.1.19'!$C$4</f>
        <v>82347.965693033024</v>
      </c>
      <c r="G11" s="38"/>
      <c r="H11" s="38"/>
      <c r="I11" s="38"/>
      <c r="J11" s="38"/>
      <c r="K11" s="38"/>
      <c r="L11" s="38"/>
      <c r="M11" s="38"/>
      <c r="N11" s="38"/>
      <c r="O11" s="38"/>
      <c r="P11" s="38"/>
    </row>
    <row r="12" spans="1:16">
      <c r="A12" s="5">
        <v>55</v>
      </c>
      <c r="B12" s="24">
        <v>56675.720202060955</v>
      </c>
      <c r="C12" s="24">
        <v>90186.569527934873</v>
      </c>
      <c r="D12" s="24">
        <f>(B12/35)*'Salary Calculator 10.1.19'!$C$4</f>
        <v>56675.720202060955</v>
      </c>
      <c r="E12" s="24">
        <f>(C12/35)*'Salary Calculator 10.1.19'!$C$4</f>
        <v>90186.569527934873</v>
      </c>
      <c r="G12" s="38"/>
      <c r="H12" s="38"/>
      <c r="I12" s="38"/>
      <c r="J12" s="38"/>
      <c r="K12" s="38"/>
      <c r="L12" s="38"/>
      <c r="M12" s="38"/>
      <c r="N12" s="38"/>
      <c r="O12" s="38"/>
      <c r="P12" s="38"/>
    </row>
    <row r="13" spans="1:16" ht="13" thickBot="1">
      <c r="A13" s="23">
        <v>56</v>
      </c>
      <c r="B13" s="25">
        <v>61412.362978926954</v>
      </c>
      <c r="C13" s="25">
        <v>100481.46720059446</v>
      </c>
      <c r="D13" s="25">
        <f>(B13/35)*'Salary Calculator 10.1.19'!$C$4</f>
        <v>61412.362978926954</v>
      </c>
      <c r="E13" s="25">
        <f>(C13/35)*'Salary Calculator 10.1.19'!$C$4</f>
        <v>100481.46720059446</v>
      </c>
      <c r="G13" s="38"/>
      <c r="H13" s="38"/>
      <c r="I13" s="38"/>
      <c r="J13" s="38"/>
      <c r="K13" s="38"/>
      <c r="L13" s="38"/>
      <c r="M13" s="38"/>
      <c r="N13" s="38"/>
      <c r="O13" s="38"/>
      <c r="P13" s="38"/>
    </row>
  </sheetData>
  <mergeCells count="3">
    <mergeCell ref="B2:C2"/>
    <mergeCell ref="D2:E2"/>
    <mergeCell ref="A1:E1"/>
  </mergeCells>
  <phoneticPr fontId="0"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Salary Calculator 10.1.19</vt:lpstr>
      <vt:lpstr>Minimum and Maximum</vt:lpstr>
    </vt:vector>
  </TitlesOfParts>
  <Company>HUCTW/AFSCME Organizing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kasia</dc:creator>
  <cp:lastModifiedBy>Carrie Barbash</cp:lastModifiedBy>
  <cp:lastPrinted>2005-05-11T16:12:03Z</cp:lastPrinted>
  <dcterms:created xsi:type="dcterms:W3CDTF">2005-03-24T21:10:16Z</dcterms:created>
  <dcterms:modified xsi:type="dcterms:W3CDTF">2019-08-06T17:19:52Z</dcterms:modified>
</cp:coreProperties>
</file>