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5516"/>
  <workbookPr autoCompressPictures="0"/>
  <bookViews>
    <workbookView xWindow="2460" yWindow="0" windowWidth="25600" windowHeight="16060"/>
  </bookViews>
  <sheets>
    <sheet name="Salary Calculator 10.1.20" sheetId="1" r:id="rId1"/>
    <sheet name="Minimum and Maximum" sheetId="3" r:id="rId2"/>
  </sheet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 l="1"/>
  <c r="C8" i="1"/>
  <c r="C9" i="1"/>
  <c r="C10" i="1"/>
  <c r="C11" i="1"/>
  <c r="D10" i="3"/>
  <c r="C13" i="1"/>
  <c r="E10" i="3"/>
  <c r="C14" i="1"/>
  <c r="C15" i="1"/>
  <c r="C16" i="1"/>
  <c r="C17" i="1"/>
  <c r="C18" i="1"/>
  <c r="D4" i="3"/>
  <c r="E4" i="3"/>
  <c r="E13" i="3"/>
  <c r="E12" i="3"/>
  <c r="E11" i="3"/>
  <c r="E9" i="3"/>
  <c r="E8" i="3"/>
  <c r="E7" i="3"/>
  <c r="E6" i="3"/>
  <c r="E5" i="3"/>
  <c r="D13" i="3"/>
  <c r="D12" i="3"/>
  <c r="D11" i="3"/>
  <c r="D9" i="3"/>
  <c r="D8" i="3"/>
  <c r="D7" i="3"/>
  <c r="D6" i="3"/>
  <c r="D5" i="3"/>
</calcChain>
</file>

<file path=xl/sharedStrings.xml><?xml version="1.0" encoding="utf-8"?>
<sst xmlns="http://schemas.openxmlformats.org/spreadsheetml/2006/main" count="45" uniqueCount="43">
  <si>
    <t>Grade</t>
  </si>
  <si>
    <t>Grade Minimum</t>
  </si>
  <si>
    <t>Grade Maximum</t>
  </si>
  <si>
    <t>Generic Min &amp; Max for 35 hr. per week</t>
  </si>
  <si>
    <t xml:space="preserve">Enter your current annual salary:  </t>
  </si>
  <si>
    <t>A.</t>
  </si>
  <si>
    <t>Your Salary after the Structural Increase:</t>
  </si>
  <si>
    <t>D.</t>
  </si>
  <si>
    <t>F.</t>
  </si>
  <si>
    <t>K.</t>
  </si>
  <si>
    <t>Grade Minimum and Maximum Adjustment</t>
  </si>
  <si>
    <t>Pensionable bonus</t>
  </si>
  <si>
    <t xml:space="preserve">Grade Minimum:                                                                                                                          If your salary after the increase falls below the salary minimum, then the salary minimum will become your salary.  </t>
  </si>
  <si>
    <t>L.</t>
  </si>
  <si>
    <t xml:space="preserve">Your progression increase                                                                                                       </t>
  </si>
  <si>
    <t>B.</t>
  </si>
  <si>
    <t>E</t>
  </si>
  <si>
    <t>G.</t>
  </si>
  <si>
    <t>J.</t>
  </si>
  <si>
    <t>Enter your salary grade:</t>
  </si>
  <si>
    <t>H.</t>
  </si>
  <si>
    <t>I.</t>
  </si>
  <si>
    <t>C</t>
  </si>
  <si>
    <t>M.</t>
  </si>
  <si>
    <t>Your Salary After Adjustment, estimated</t>
  </si>
  <si>
    <t xml:space="preserve">Compare your salary to the grade maximum.                                                                                         If your salary after the increase falls above the maximum, your salary will be raised to the new maximum, and the remaining amount will be paid to you as a pensionable bonus. </t>
  </si>
  <si>
    <r>
      <t xml:space="preserve">Min and Max for the # of hr. </t>
    </r>
    <r>
      <rPr>
        <b/>
        <i/>
        <sz val="11"/>
        <color indexed="16"/>
        <rFont val="Arial"/>
        <family val="2"/>
      </rPr>
      <t xml:space="preserve">you </t>
    </r>
    <r>
      <rPr>
        <i/>
        <sz val="11"/>
        <color indexed="16"/>
        <rFont val="Arial"/>
        <family val="2"/>
      </rPr>
      <t>work</t>
    </r>
  </si>
  <si>
    <t xml:space="preserve">Your Structural Increase:                                                                        </t>
  </si>
  <si>
    <t>NOTES</t>
  </si>
  <si>
    <r>
      <t>Grade Minimums and Maximums:                                                                                                         -</t>
    </r>
    <r>
      <rPr>
        <sz val="10"/>
        <rFont val="Arial"/>
      </rPr>
      <t>If your salary after the increase falls below the salary minimum, then the salary minimum will become your salary.                                                                                                -If your salary after the increase falls above the maximum, your salary will be raised to the new maximum, and the remaining amount will be paid out to you as a pensionable bonus effective July 1. See Row L Column C on Salary Calculator sheet for Pensionable Bonus amount.</t>
    </r>
  </si>
  <si>
    <t>N.</t>
  </si>
  <si>
    <t>Your Salary as of 10/01/2020:</t>
  </si>
  <si>
    <t>Percentage Increase for 2020</t>
  </si>
  <si>
    <t>Dollar Amount Increase for 2020</t>
  </si>
  <si>
    <r>
      <t xml:space="preserve">If you don't know your annual salary (actual pay), you may find it by logging into hr.harvard.edu &gt; </t>
    </r>
    <r>
      <rPr>
        <b/>
        <i/>
        <sz val="11"/>
        <color theme="1"/>
        <rFont val="Arial"/>
      </rPr>
      <t>People Soft</t>
    </r>
    <r>
      <rPr>
        <i/>
        <sz val="11"/>
        <color theme="1"/>
        <rFont val="Arial"/>
      </rPr>
      <t xml:space="preserve"> (top right of screen)&gt;</t>
    </r>
    <r>
      <rPr>
        <b/>
        <i/>
        <sz val="11"/>
        <color theme="1"/>
        <rFont val="Arial"/>
      </rPr>
      <t xml:space="preserve"> My Pay</t>
    </r>
    <r>
      <rPr>
        <i/>
        <sz val="11"/>
        <color theme="1"/>
        <rFont val="Arial"/>
      </rPr>
      <t xml:space="preserve"> &gt; </t>
    </r>
    <r>
      <rPr>
        <b/>
        <i/>
        <sz val="11"/>
        <color theme="1"/>
        <rFont val="Arial"/>
      </rPr>
      <t>Compensation History</t>
    </r>
    <r>
      <rPr>
        <i/>
        <sz val="11"/>
        <color theme="1"/>
        <rFont val="Arial"/>
      </rPr>
      <t xml:space="preserve"> (you can find this on the left hand navigation bar), then click your current job title, then click the most recent date to see your position's salary grade under the header "Job Information."</t>
    </r>
  </si>
  <si>
    <t>Your Progression Increase:                                                                                           (adjusted for your length of service, and the number of hours you work)</t>
  </si>
  <si>
    <r>
      <rPr>
        <b/>
        <sz val="16"/>
        <color theme="1"/>
        <rFont val="Calibri"/>
        <scheme val="minor"/>
      </rPr>
      <t>HUCTW October 1, 2020 Salary Increase Calculator</t>
    </r>
    <r>
      <rPr>
        <b/>
        <sz val="14"/>
        <color theme="1"/>
        <rFont val="Calibri"/>
        <scheme val="minor"/>
      </rPr>
      <t xml:space="preserve"> </t>
    </r>
  </si>
  <si>
    <t>If you are unsure of your salary grade, please see instructions above.</t>
  </si>
  <si>
    <r>
      <t xml:space="preserve">How many hours a week do you work?                                                                          </t>
    </r>
    <r>
      <rPr>
        <i/>
        <sz val="11"/>
        <color theme="1"/>
        <rFont val="Calibri"/>
        <scheme val="minor"/>
      </rPr>
      <t>(Please enter the amount of hours you work weekly, for example 35.)</t>
    </r>
  </si>
  <si>
    <t xml:space="preserve">Service Adjustment for Current Salary Increase:                                                                                              *If you started working at the university between April 2, 2020 and October 1, 2020, enter 0                                                                                                                                                             *If you started working at the university between October 2, 2019 and April 1, 2020, enter 1                                                                                                                           *If you started working at the university on or before October 1, 2019, enter 2   </t>
  </si>
  <si>
    <r>
      <rPr>
        <b/>
        <i/>
        <sz val="14"/>
        <color theme="1"/>
        <rFont val="Wingdings"/>
      </rPr>
      <t></t>
    </r>
    <r>
      <rPr>
        <b/>
        <i/>
        <sz val="14"/>
        <color theme="1"/>
        <rFont val="Arial"/>
        <family val="2"/>
      </rPr>
      <t xml:space="preserve"> Fill in the four blue boxes.</t>
    </r>
  </si>
  <si>
    <r>
      <rPr>
        <b/>
        <i/>
        <sz val="14"/>
        <color theme="1"/>
        <rFont val="Wingdings"/>
      </rPr>
      <t></t>
    </r>
    <r>
      <rPr>
        <b/>
        <i/>
        <sz val="14"/>
        <color theme="1"/>
        <rFont val="Arial"/>
        <family val="2"/>
      </rPr>
      <t xml:space="preserve"> Your 2020 salary increase is in the yellow boxes.</t>
    </r>
  </si>
  <si>
    <r>
      <rPr>
        <b/>
        <i/>
        <sz val="14"/>
        <color theme="1"/>
        <rFont val="Wingdings"/>
      </rPr>
      <t></t>
    </r>
    <r>
      <rPr>
        <b/>
        <i/>
        <sz val="14"/>
        <color theme="1"/>
        <rFont val="Arial"/>
        <family val="2"/>
      </rPr>
      <t xml:space="preserve"> </t>
    </r>
    <r>
      <rPr>
        <b/>
        <i/>
        <sz val="12"/>
        <color theme="1"/>
        <rFont val="Arial"/>
      </rPr>
      <t>Make sure you enter the correct number in this field</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</si>
</sst>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_(&quot;$&quot;* \(#,##0.00\);_(&quot;$&quot;* &quot;-&quot;??_);_(@_)"/>
    <numFmt numFmtId="165" formatCode="&quot;$&quot;#,##0.00"/>
    <numFmt numFmtId="166" formatCode="#,##0.0"/>
    <numFmt numFmtId="167" formatCode="&quot;$&quot;#,##0"/>
  </numFmts>
  <fonts count="26" x14ac:knownFonts="1">
    <font>
      <sz val="10"/>
      <name val="Arial"/>
    </font>
    <font>
      <sz val="10"/>
      <name val="Arial"/>
    </font>
    <font>
      <sz val="10"/>
      <name val="Arial"/>
      <family val="2"/>
    </font>
    <font>
      <sz val="10"/>
      <color indexed="58"/>
      <name val="Arial"/>
      <family val="2"/>
    </font>
    <font>
      <b/>
      <sz val="10"/>
      <color indexed="58"/>
      <name val="Arial"/>
      <family val="2"/>
    </font>
    <font>
      <b/>
      <sz val="10"/>
      <name val="Arial"/>
      <family val="2"/>
    </font>
    <font>
      <i/>
      <sz val="11"/>
      <color indexed="16"/>
      <name val="Arial"/>
      <family val="2"/>
    </font>
    <font>
      <sz val="10"/>
      <name val="Geneva"/>
    </font>
    <font>
      <b/>
      <i/>
      <sz val="11"/>
      <color indexed="16"/>
      <name val="Arial"/>
      <family val="2"/>
    </font>
    <font>
      <b/>
      <sz val="12"/>
      <color theme="1"/>
      <name val="Calibri"/>
      <family val="2"/>
      <scheme val="minor"/>
    </font>
    <font>
      <u/>
      <sz val="10"/>
      <color theme="10"/>
      <name val="Arial"/>
    </font>
    <font>
      <u/>
      <sz val="10"/>
      <color theme="11"/>
      <name val="Arial"/>
    </font>
    <font>
      <sz val="10"/>
      <color theme="1"/>
      <name val="Arial"/>
    </font>
    <font>
      <b/>
      <sz val="11"/>
      <color theme="1"/>
      <name val="Calibri"/>
      <scheme val="minor"/>
    </font>
    <font>
      <sz val="11"/>
      <color theme="1"/>
      <name val="Calibri"/>
      <scheme val="minor"/>
    </font>
    <font>
      <b/>
      <i/>
      <u/>
      <sz val="10"/>
      <color theme="1"/>
      <name val="Arial"/>
      <family val="2"/>
    </font>
    <font>
      <i/>
      <sz val="11"/>
      <color theme="1"/>
      <name val="Arial"/>
    </font>
    <font>
      <b/>
      <i/>
      <sz val="11"/>
      <color theme="1"/>
      <name val="Arial"/>
    </font>
    <font>
      <i/>
      <sz val="11"/>
      <color theme="1"/>
      <name val="Calibri"/>
      <scheme val="minor"/>
    </font>
    <font>
      <b/>
      <sz val="10"/>
      <color theme="1"/>
      <name val="Arial"/>
      <family val="2"/>
    </font>
    <font>
      <b/>
      <i/>
      <sz val="14"/>
      <color theme="1"/>
      <name val="Wingdings"/>
    </font>
    <font>
      <sz val="10"/>
      <color theme="1"/>
      <name val="Calibri"/>
      <scheme val="minor"/>
    </font>
    <font>
      <b/>
      <sz val="14"/>
      <color theme="1"/>
      <name val="Calibri"/>
      <scheme val="minor"/>
    </font>
    <font>
      <b/>
      <i/>
      <sz val="14"/>
      <color theme="1"/>
      <name val="Arial"/>
      <family val="2"/>
    </font>
    <font>
      <b/>
      <sz val="16"/>
      <color theme="1"/>
      <name val="Calibri"/>
      <scheme val="minor"/>
    </font>
    <font>
      <b/>
      <i/>
      <sz val="12"/>
      <color theme="1"/>
      <name val="Arial"/>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tint="-0.14999847407452621"/>
        <bgColor indexed="64"/>
      </patternFill>
    </fill>
    <fill>
      <patternFill patternType="solid">
        <fgColor rgb="FFC3FFFF"/>
        <bgColor indexed="64"/>
      </patternFill>
    </fill>
    <fill>
      <patternFill patternType="solid">
        <fgColor rgb="FFFFFF87"/>
        <bgColor indexed="64"/>
      </patternFill>
    </fill>
    <fill>
      <patternFill patternType="solid">
        <fgColor theme="9" tint="0.59999389629810485"/>
        <bgColor indexed="64"/>
      </patternFill>
    </fill>
    <fill>
      <patternFill patternType="solid">
        <fgColor theme="0"/>
        <bgColor indexed="64"/>
      </patternFill>
    </fill>
  </fills>
  <borders count="19">
    <border>
      <left/>
      <right/>
      <top/>
      <bottom/>
      <diagonal/>
    </border>
    <border>
      <left style="medium">
        <color auto="1"/>
      </left>
      <right style="thin">
        <color auto="1"/>
      </right>
      <top style="thin">
        <color auto="1"/>
      </top>
      <bottom style="thin">
        <color auto="1"/>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top style="thin">
        <color auto="1"/>
      </top>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thin">
        <color auto="1"/>
      </bottom>
      <diagonal/>
    </border>
  </borders>
  <cellStyleXfs count="9">
    <xf numFmtId="0" fontId="0" fillId="0" borderId="0"/>
    <xf numFmtId="40" fontId="7" fillId="0" borderId="0" applyFont="0" applyFill="0" applyBorder="0" applyAlignment="0" applyProtection="0"/>
    <xf numFmtId="164" fontId="1" fillId="0" borderId="0" applyFont="0" applyFill="0" applyBorder="0" applyAlignment="0" applyProtection="0"/>
    <xf numFmtId="0" fontId="7" fillId="0" borderId="0"/>
    <xf numFmtId="9" fontId="7"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76">
    <xf numFmtId="0" fontId="0" fillId="0" borderId="0" xfId="0"/>
    <xf numFmtId="0" fontId="3" fillId="0" borderId="1" xfId="0" applyFont="1" applyBorder="1" applyAlignment="1">
      <alignment horizontal="center"/>
    </xf>
    <xf numFmtId="0" fontId="4" fillId="0" borderId="3" xfId="0" applyFont="1" applyBorder="1" applyAlignment="1">
      <alignment horizontal="center" vertical="center" wrapText="1"/>
    </xf>
    <xf numFmtId="4" fontId="4" fillId="0" borderId="4" xfId="0" applyNumberFormat="1" applyFont="1" applyBorder="1" applyAlignment="1">
      <alignment vertical="center" wrapText="1"/>
    </xf>
    <xf numFmtId="0" fontId="3" fillId="0" borderId="5" xfId="0" applyFont="1" applyFill="1" applyBorder="1" applyAlignment="1">
      <alignment horizontal="center"/>
    </xf>
    <xf numFmtId="165" fontId="2" fillId="0" borderId="6" xfId="0" applyNumberFormat="1" applyFont="1" applyBorder="1"/>
    <xf numFmtId="165" fontId="2" fillId="0" borderId="7" xfId="0" applyNumberFormat="1" applyFont="1" applyBorder="1"/>
    <xf numFmtId="165" fontId="0" fillId="0" borderId="0" xfId="0" applyNumberFormat="1"/>
    <xf numFmtId="0" fontId="5" fillId="4" borderId="9" xfId="0" applyFont="1" applyFill="1" applyBorder="1" applyAlignment="1">
      <alignment horizontal="center" vertical="center"/>
    </xf>
    <xf numFmtId="167" fontId="0" fillId="0" borderId="0" xfId="0" applyNumberFormat="1"/>
    <xf numFmtId="167" fontId="2" fillId="0" borderId="6" xfId="0" applyNumberFormat="1" applyFont="1" applyBorder="1"/>
    <xf numFmtId="167" fontId="2" fillId="0" borderId="7" xfId="0" applyNumberFormat="1" applyFont="1" applyBorder="1"/>
    <xf numFmtId="0" fontId="12" fillId="0" borderId="2" xfId="0" applyFont="1" applyBorder="1" applyAlignment="1">
      <alignment horizontal="center"/>
    </xf>
    <xf numFmtId="0" fontId="12" fillId="0" borderId="0" xfId="0" applyFont="1"/>
    <xf numFmtId="0" fontId="12" fillId="0" borderId="0" xfId="0" applyFont="1" applyAlignment="1">
      <alignment horizontal="center"/>
    </xf>
    <xf numFmtId="0" fontId="14" fillId="0" borderId="0" xfId="0" applyFont="1"/>
    <xf numFmtId="0" fontId="14" fillId="0" borderId="0" xfId="0" applyFont="1" applyAlignment="1">
      <alignment vertical="center"/>
    </xf>
    <xf numFmtId="0" fontId="21" fillId="0" borderId="0" xfId="0" applyFont="1"/>
    <xf numFmtId="165" fontId="21" fillId="7" borderId="6" xfId="2" applyNumberFormat="1" applyFont="1" applyFill="1" applyBorder="1" applyAlignment="1" applyProtection="1">
      <alignment horizontal="right"/>
    </xf>
    <xf numFmtId="2" fontId="21" fillId="7" borderId="6" xfId="2" applyNumberFormat="1" applyFont="1" applyFill="1" applyBorder="1" applyAlignment="1" applyProtection="1">
      <alignment horizontal="right"/>
    </xf>
    <xf numFmtId="165" fontId="21" fillId="7" borderId="6" xfId="0" applyNumberFormat="1" applyFont="1" applyFill="1" applyBorder="1" applyAlignment="1">
      <alignment horizontal="right"/>
    </xf>
    <xf numFmtId="165" fontId="13" fillId="7" borderId="6" xfId="2" applyNumberFormat="1" applyFont="1" applyFill="1" applyBorder="1" applyAlignment="1">
      <alignment horizontal="right"/>
    </xf>
    <xf numFmtId="2" fontId="13" fillId="7" borderId="6" xfId="0" applyNumberFormat="1" applyFont="1" applyFill="1" applyBorder="1" applyAlignment="1">
      <alignment horizontal="right"/>
    </xf>
    <xf numFmtId="165" fontId="14" fillId="7" borderId="6" xfId="0" applyNumberFormat="1" applyFont="1" applyFill="1" applyBorder="1" applyAlignment="1">
      <alignment horizontal="right"/>
    </xf>
    <xf numFmtId="0" fontId="9" fillId="6" borderId="6" xfId="0" applyFont="1" applyFill="1" applyBorder="1" applyAlignment="1">
      <alignment vertical="center"/>
    </xf>
    <xf numFmtId="165" fontId="9" fillId="6" borderId="6" xfId="0" applyNumberFormat="1" applyFont="1" applyFill="1" applyBorder="1" applyAlignment="1">
      <alignment horizontal="right"/>
    </xf>
    <xf numFmtId="2" fontId="9" fillId="6" borderId="6" xfId="0" applyNumberFormat="1" applyFont="1" applyFill="1" applyBorder="1" applyAlignment="1">
      <alignment horizontal="right"/>
    </xf>
    <xf numFmtId="10" fontId="9" fillId="6" borderId="6" xfId="0" applyNumberFormat="1" applyFont="1" applyFill="1" applyBorder="1" applyAlignment="1">
      <alignment horizontal="right"/>
    </xf>
    <xf numFmtId="0" fontId="12" fillId="0" borderId="6" xfId="0" applyFont="1" applyBorder="1" applyAlignment="1">
      <alignment horizontal="center" vertical="center"/>
    </xf>
    <xf numFmtId="0" fontId="21" fillId="0" borderId="6" xfId="0" applyFont="1" applyBorder="1" applyAlignment="1">
      <alignment horizontal="center" vertical="center"/>
    </xf>
    <xf numFmtId="0" fontId="12" fillId="0" borderId="15" xfId="0" applyFont="1" applyFill="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6" xfId="0" applyFont="1" applyBorder="1" applyAlignment="1">
      <alignment horizontal="center"/>
    </xf>
    <xf numFmtId="0" fontId="22" fillId="0" borderId="15" xfId="0" applyFont="1" applyBorder="1" applyAlignment="1">
      <alignment horizontal="center" vertical="center"/>
    </xf>
    <xf numFmtId="0" fontId="13" fillId="0" borderId="15" xfId="0" applyFont="1" applyBorder="1" applyAlignment="1">
      <alignment vertical="center"/>
    </xf>
    <xf numFmtId="0" fontId="12" fillId="0" borderId="0" xfId="0" applyFont="1" applyFill="1" applyBorder="1" applyAlignment="1">
      <alignment horizontal="center"/>
    </xf>
    <xf numFmtId="165" fontId="14" fillId="7" borderId="16" xfId="2" applyNumberFormat="1" applyFont="1" applyFill="1" applyBorder="1" applyAlignment="1" applyProtection="1">
      <alignment horizontal="right"/>
    </xf>
    <xf numFmtId="165" fontId="14" fillId="5" borderId="18" xfId="0" applyNumberFormat="1" applyFont="1" applyFill="1" applyBorder="1" applyAlignment="1">
      <alignment horizontal="right"/>
    </xf>
    <xf numFmtId="166" fontId="14" fillId="3" borderId="8" xfId="0" applyNumberFormat="1" applyFont="1" applyFill="1" applyBorder="1" applyAlignment="1" applyProtection="1">
      <alignment horizontal="right"/>
      <protection locked="0"/>
    </xf>
    <xf numFmtId="1" fontId="14" fillId="3" borderId="8" xfId="0" applyNumberFormat="1" applyFont="1" applyFill="1" applyBorder="1" applyAlignment="1" applyProtection="1">
      <alignment horizontal="right"/>
      <protection locked="0"/>
    </xf>
    <xf numFmtId="1" fontId="14" fillId="3" borderId="10" xfId="0" applyNumberFormat="1" applyFont="1" applyFill="1" applyBorder="1" applyAlignment="1" applyProtection="1">
      <alignment horizontal="right"/>
      <protection locked="0"/>
    </xf>
    <xf numFmtId="0" fontId="9" fillId="6" borderId="15" xfId="0" applyFont="1" applyFill="1" applyBorder="1" applyAlignment="1">
      <alignment vertical="center"/>
    </xf>
    <xf numFmtId="2" fontId="14" fillId="0" borderId="6" xfId="0" applyNumberFormat="1" applyFont="1" applyBorder="1" applyAlignment="1">
      <alignment horizontal="right"/>
    </xf>
    <xf numFmtId="0" fontId="22" fillId="0" borderId="14" xfId="0" applyFont="1" applyBorder="1" applyAlignment="1">
      <alignment horizontal="right" vertical="center"/>
    </xf>
    <xf numFmtId="0" fontId="14" fillId="0" borderId="17" xfId="0" applyFont="1" applyBorder="1" applyAlignment="1">
      <alignment horizontal="left" vertical="center"/>
    </xf>
    <xf numFmtId="0" fontId="14" fillId="0" borderId="15" xfId="0" applyFont="1" applyBorder="1" applyAlignment="1">
      <alignment horizontal="left" vertical="center" wrapText="1"/>
    </xf>
    <xf numFmtId="0" fontId="21" fillId="0" borderId="15" xfId="0" applyFont="1" applyBorder="1" applyAlignment="1">
      <alignment horizontal="left" vertical="center" wrapText="1"/>
    </xf>
    <xf numFmtId="0" fontId="12" fillId="0" borderId="0" xfId="0" applyFont="1" applyBorder="1"/>
    <xf numFmtId="0" fontId="15" fillId="0" borderId="0" xfId="0" applyFont="1" applyBorder="1" applyAlignment="1">
      <alignment horizontal="left" vertical="center" wrapText="1"/>
    </xf>
    <xf numFmtId="0" fontId="12" fillId="0" borderId="0" xfId="0" applyFont="1" applyBorder="1" applyAlignment="1">
      <alignment horizontal="center"/>
    </xf>
    <xf numFmtId="0" fontId="12" fillId="0" borderId="0" xfId="0" applyFont="1" applyBorder="1" applyAlignment="1"/>
    <xf numFmtId="0" fontId="19" fillId="0" borderId="0" xfId="0" applyFont="1" applyBorder="1"/>
    <xf numFmtId="0" fontId="21" fillId="0" borderId="0" xfId="0" applyFont="1" applyBorder="1"/>
    <xf numFmtId="0" fontId="14" fillId="0" borderId="15" xfId="0" applyFont="1" applyFill="1" applyBorder="1" applyAlignment="1">
      <alignment horizontal="left" vertical="center" wrapText="1"/>
    </xf>
    <xf numFmtId="0" fontId="14" fillId="0" borderId="9" xfId="0" applyFont="1" applyBorder="1" applyAlignment="1">
      <alignment horizontal="left" vertical="center" wrapText="1"/>
    </xf>
    <xf numFmtId="0" fontId="13" fillId="7" borderId="15" xfId="0" applyFont="1" applyFill="1" applyBorder="1" applyAlignment="1">
      <alignment horizontal="left" vertical="center"/>
    </xf>
    <xf numFmtId="0" fontId="14" fillId="8" borderId="15" xfId="0" applyFont="1" applyFill="1" applyBorder="1" applyAlignment="1">
      <alignment horizontal="left" vertical="center"/>
    </xf>
    <xf numFmtId="0" fontId="14" fillId="0" borderId="17"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6" fillId="0" borderId="0" xfId="0" applyFont="1" applyBorder="1"/>
    <xf numFmtId="0" fontId="16" fillId="0" borderId="0" xfId="0" applyFont="1" applyBorder="1" applyAlignment="1">
      <alignment vertical="top" wrapText="1"/>
    </xf>
    <xf numFmtId="165" fontId="23" fillId="0" borderId="0" xfId="0" applyNumberFormat="1" applyFont="1" applyBorder="1" applyAlignment="1">
      <alignment vertical="center"/>
    </xf>
    <xf numFmtId="0" fontId="14" fillId="0" borderId="0" xfId="0" applyFont="1" applyBorder="1" applyAlignment="1">
      <alignment horizontal="right"/>
    </xf>
    <xf numFmtId="2" fontId="14" fillId="0" borderId="0" xfId="0" applyNumberFormat="1" applyFont="1" applyBorder="1" applyAlignment="1">
      <alignment horizontal="right"/>
    </xf>
    <xf numFmtId="0" fontId="12" fillId="0" borderId="0" xfId="0" applyFont="1" applyBorder="1" applyAlignment="1">
      <alignment horizontal="center"/>
    </xf>
    <xf numFmtId="0" fontId="12" fillId="0" borderId="0" xfId="0" applyFont="1" applyBorder="1" applyAlignment="1">
      <alignment horizontal="right" vertical="center"/>
    </xf>
    <xf numFmtId="0" fontId="12" fillId="0" borderId="0" xfId="0" applyFont="1" applyFill="1" applyBorder="1" applyAlignment="1">
      <alignment horizontal="center"/>
    </xf>
    <xf numFmtId="0" fontId="23" fillId="0" borderId="0" xfId="0" applyFont="1" applyBorder="1" applyAlignment="1">
      <alignment horizontal="left" vertical="top"/>
    </xf>
    <xf numFmtId="4" fontId="6" fillId="0" borderId="11" xfId="0" applyNumberFormat="1" applyFont="1" applyBorder="1" applyAlignment="1">
      <alignment wrapText="1"/>
    </xf>
    <xf numFmtId="0" fontId="0" fillId="0" borderId="12" xfId="0" applyBorder="1" applyAlignment="1"/>
    <xf numFmtId="0" fontId="6" fillId="0" borderId="12" xfId="0" applyFont="1" applyBorder="1" applyAlignment="1">
      <alignment wrapText="1"/>
    </xf>
    <xf numFmtId="0" fontId="6" fillId="0" borderId="13" xfId="0" applyFont="1" applyBorder="1" applyAlignment="1">
      <alignment wrapText="1"/>
    </xf>
    <xf numFmtId="4" fontId="5" fillId="2" borderId="6" xfId="0" applyNumberFormat="1" applyFont="1" applyFill="1" applyBorder="1" applyAlignment="1">
      <alignment vertical="top" wrapText="1"/>
    </xf>
    <xf numFmtId="0" fontId="0" fillId="0" borderId="14" xfId="0" applyBorder="1" applyAlignment="1"/>
    <xf numFmtId="165" fontId="23" fillId="0" borderId="0" xfId="0" applyNumberFormat="1" applyFont="1" applyBorder="1" applyAlignment="1"/>
  </cellXfs>
  <cellStyles count="9">
    <cellStyle name="Comma 2" xfId="1"/>
    <cellStyle name="Currency" xfId="2" builtinId="4"/>
    <cellStyle name="Followed Hyperlink" xfId="6" builtinId="9" hidden="1"/>
    <cellStyle name="Followed Hyperlink" xfId="8" builtinId="9" hidden="1"/>
    <cellStyle name="Hyperlink" xfId="5" builtinId="8" hidden="1"/>
    <cellStyle name="Hyperlink" xfId="7" builtinId="8" hidden="1"/>
    <cellStyle name="Normal" xfId="0" builtinId="0"/>
    <cellStyle name="Normal 2" xfId="3"/>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177800</xdr:colOff>
      <xdr:row>1</xdr:row>
      <xdr:rowOff>76200</xdr:rowOff>
    </xdr:from>
    <xdr:to>
      <xdr:col>2</xdr:col>
      <xdr:colOff>825500</xdr:colOff>
      <xdr:row>1</xdr:row>
      <xdr:rowOff>659130</xdr:rowOff>
    </xdr:to>
    <xdr:pic>
      <xdr:nvPicPr>
        <xdr:cNvPr id="1219" name="Picture 1">
          <a:extLst>
            <a:ext uri="{FF2B5EF4-FFF2-40B4-BE49-F238E27FC236}">
              <a16:creationId xmlns="" xmlns:a16="http://schemas.microsoft.com/office/drawing/2014/main" id="{F58DC09F-D010-496A-94A3-68C71BD714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0" y="266700"/>
          <a:ext cx="647700" cy="58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tabSelected="1" topLeftCell="B1" workbookViewId="0">
      <selection activeCell="E6" sqref="E6"/>
    </sheetView>
  </sheetViews>
  <sheetFormatPr baseColWidth="10" defaultColWidth="8.83203125" defaultRowHeight="14" x14ac:dyDescent="0"/>
  <cols>
    <col min="1" max="1" width="5.33203125" style="14" customWidth="1"/>
    <col min="2" max="2" width="65" style="16" customWidth="1"/>
    <col min="3" max="3" width="18.83203125" style="43" customWidth="1"/>
    <col min="4" max="4" width="5.33203125" style="48" customWidth="1"/>
    <col min="5" max="5" width="67.6640625" style="48" customWidth="1"/>
    <col min="6" max="6" width="8.83203125" style="48"/>
    <col min="7" max="16384" width="8.83203125" style="13"/>
  </cols>
  <sheetData>
    <row r="1" spans="1:6">
      <c r="A1" s="12"/>
      <c r="B1" s="35"/>
    </row>
    <row r="2" spans="1:6" ht="54" customHeight="1" thickBot="1">
      <c r="A2" s="33"/>
      <c r="B2" s="34" t="s">
        <v>36</v>
      </c>
      <c r="C2" s="44"/>
      <c r="E2" s="49" t="s">
        <v>28</v>
      </c>
    </row>
    <row r="3" spans="1:6" ht="74" customHeight="1">
      <c r="A3" s="28" t="s">
        <v>5</v>
      </c>
      <c r="B3" s="45" t="s">
        <v>4</v>
      </c>
      <c r="C3" s="38">
        <v>0</v>
      </c>
      <c r="E3" s="61" t="s">
        <v>34</v>
      </c>
    </row>
    <row r="4" spans="1:6" ht="32.25" customHeight="1">
      <c r="A4" s="28" t="s">
        <v>15</v>
      </c>
      <c r="B4" s="46" t="s">
        <v>38</v>
      </c>
      <c r="C4" s="39">
        <v>0</v>
      </c>
      <c r="E4" s="62" t="s">
        <v>40</v>
      </c>
      <c r="F4" s="52"/>
    </row>
    <row r="5" spans="1:6" ht="37" customHeight="1">
      <c r="A5" s="28" t="s">
        <v>22</v>
      </c>
      <c r="B5" s="46" t="s">
        <v>19</v>
      </c>
      <c r="C5" s="40">
        <v>0</v>
      </c>
      <c r="E5" s="60" t="s">
        <v>37</v>
      </c>
    </row>
    <row r="6" spans="1:6" ht="98" customHeight="1" thickBot="1">
      <c r="A6" s="28" t="s">
        <v>7</v>
      </c>
      <c r="B6" s="47" t="s">
        <v>39</v>
      </c>
      <c r="C6" s="41">
        <v>0</v>
      </c>
      <c r="E6" s="75" t="s">
        <v>42</v>
      </c>
    </row>
    <row r="7" spans="1:6" ht="19" customHeight="1">
      <c r="A7" s="28" t="s">
        <v>16</v>
      </c>
      <c r="B7" s="46" t="s">
        <v>27</v>
      </c>
      <c r="C7" s="37">
        <f>IF(C6=0,(C3*0.01),IF(C6=1,(C3*0.02),IF(C6=2,(C3*0.02))))</f>
        <v>0</v>
      </c>
      <c r="D7" s="65"/>
      <c r="E7" s="66"/>
      <c r="F7" s="65"/>
    </row>
    <row r="8" spans="1:6" s="17" customFormat="1" ht="19" customHeight="1">
      <c r="A8" s="29" t="s">
        <v>8</v>
      </c>
      <c r="B8" s="46" t="s">
        <v>6</v>
      </c>
      <c r="C8" s="18">
        <f>C3+C7</f>
        <v>0</v>
      </c>
      <c r="D8" s="65"/>
      <c r="E8" s="66"/>
      <c r="F8" s="65"/>
    </row>
    <row r="9" spans="1:6" s="17" customFormat="1" ht="1.5" hidden="1" customHeight="1" thickBot="1">
      <c r="A9" s="29"/>
      <c r="B9" s="54" t="s">
        <v>14</v>
      </c>
      <c r="C9" s="19" t="str">
        <f>IF(C6=0,"0",IF(C6=1,"0",IF(C6=2,"900.00",0)))</f>
        <v>0</v>
      </c>
      <c r="D9" s="48"/>
      <c r="E9" s="66"/>
      <c r="F9" s="53"/>
    </row>
    <row r="10" spans="1:6" s="17" customFormat="1" ht="40.5" customHeight="1">
      <c r="A10" s="29" t="s">
        <v>17</v>
      </c>
      <c r="B10" s="55" t="s">
        <v>35</v>
      </c>
      <c r="C10" s="20">
        <f>((C4/35)*C9)</f>
        <v>0</v>
      </c>
      <c r="D10" s="48"/>
      <c r="E10" s="66"/>
      <c r="F10" s="53"/>
    </row>
    <row r="11" spans="1:6" ht="21" customHeight="1">
      <c r="A11" s="30" t="s">
        <v>20</v>
      </c>
      <c r="B11" s="56" t="s">
        <v>31</v>
      </c>
      <c r="C11" s="21">
        <f>C10+C8</f>
        <v>0</v>
      </c>
      <c r="D11" s="36"/>
      <c r="E11" s="50"/>
      <c r="F11" s="65"/>
    </row>
    <row r="12" spans="1:6" ht="18" customHeight="1">
      <c r="A12" s="31"/>
      <c r="B12" s="57" t="s">
        <v>10</v>
      </c>
      <c r="C12" s="22"/>
      <c r="D12" s="67"/>
      <c r="E12" s="65"/>
      <c r="F12" s="65"/>
    </row>
    <row r="13" spans="1:6" ht="57.75" customHeight="1">
      <c r="A13" s="28" t="s">
        <v>21</v>
      </c>
      <c r="B13" s="58" t="s">
        <v>12</v>
      </c>
      <c r="C13" s="23" t="e">
        <f>VLOOKUP(C5,'Minimum and Maximum'!A2:D13,4,FALSE)</f>
        <v>#N/A</v>
      </c>
      <c r="D13" s="67"/>
      <c r="E13" s="65"/>
    </row>
    <row r="14" spans="1:6" ht="64" customHeight="1">
      <c r="A14" s="32" t="s">
        <v>18</v>
      </c>
      <c r="B14" s="59" t="s">
        <v>25</v>
      </c>
      <c r="C14" s="23" t="e">
        <f>VLOOKUP(C5,'Minimum and Maximum'!A3:E13,5,FALSE)</f>
        <v>#N/A</v>
      </c>
      <c r="E14" s="51"/>
    </row>
    <row r="15" spans="1:6" ht="23" customHeight="1">
      <c r="A15" s="30" t="s">
        <v>9</v>
      </c>
      <c r="B15" s="42" t="s">
        <v>24</v>
      </c>
      <c r="C15" s="25" t="e">
        <f>IF(C11&lt;C13,C13,IF(C11&gt;C14, C14,C11))</f>
        <v>#N/A</v>
      </c>
      <c r="D15" s="65"/>
      <c r="E15" s="68" t="s">
        <v>41</v>
      </c>
      <c r="F15" s="65"/>
    </row>
    <row r="16" spans="1:6" ht="25" customHeight="1">
      <c r="A16" s="30" t="s">
        <v>13</v>
      </c>
      <c r="B16" s="42" t="s">
        <v>11</v>
      </c>
      <c r="C16" s="26" t="e">
        <f>IF(((C11-C14)&gt;0),C11-C14,0)</f>
        <v>#N/A</v>
      </c>
      <c r="D16" s="65"/>
      <c r="E16" s="68"/>
      <c r="F16" s="65"/>
    </row>
    <row r="17" spans="1:6" ht="28.5" customHeight="1">
      <c r="A17" s="31" t="s">
        <v>23</v>
      </c>
      <c r="B17" s="24" t="s">
        <v>32</v>
      </c>
      <c r="C17" s="27" t="e">
        <f>((C15-C3)/C3)</f>
        <v>#N/A</v>
      </c>
      <c r="D17" s="65"/>
      <c r="E17" s="68"/>
      <c r="F17" s="65"/>
    </row>
    <row r="18" spans="1:6" ht="25.5" customHeight="1">
      <c r="A18" s="31" t="s">
        <v>30</v>
      </c>
      <c r="B18" s="24" t="s">
        <v>33</v>
      </c>
      <c r="C18" s="25">
        <f>C7+C10</f>
        <v>0</v>
      </c>
      <c r="D18" s="65"/>
      <c r="E18" s="68"/>
      <c r="F18" s="65"/>
    </row>
    <row r="19" spans="1:6">
      <c r="B19" s="15"/>
      <c r="C19" s="63"/>
    </row>
    <row r="20" spans="1:6">
      <c r="B20" s="15"/>
      <c r="C20" s="63"/>
    </row>
    <row r="21" spans="1:6">
      <c r="B21" s="15"/>
      <c r="C21" s="63"/>
    </row>
    <row r="22" spans="1:6">
      <c r="B22" s="15"/>
      <c r="C22" s="63"/>
    </row>
    <row r="23" spans="1:6">
      <c r="B23" s="15"/>
      <c r="C23" s="63"/>
    </row>
    <row r="24" spans="1:6">
      <c r="B24" s="15"/>
      <c r="C24" s="63"/>
    </row>
    <row r="25" spans="1:6" ht="15" customHeight="1">
      <c r="B25" s="15"/>
      <c r="C25" s="63"/>
    </row>
    <row r="26" spans="1:6" hidden="1">
      <c r="B26" s="15"/>
      <c r="C26" s="63"/>
    </row>
    <row r="27" spans="1:6">
      <c r="B27" s="15"/>
      <c r="C27" s="63"/>
    </row>
    <row r="28" spans="1:6">
      <c r="B28" s="15"/>
      <c r="C28" s="63"/>
    </row>
    <row r="29" spans="1:6" hidden="1">
      <c r="B29" s="15"/>
      <c r="C29" s="63"/>
    </row>
    <row r="30" spans="1:6">
      <c r="B30" s="15"/>
      <c r="C30" s="63"/>
    </row>
    <row r="31" spans="1:6" hidden="1">
      <c r="B31" s="15"/>
      <c r="C31" s="63"/>
    </row>
    <row r="32" spans="1:6">
      <c r="B32" s="15"/>
      <c r="C32" s="63"/>
    </row>
    <row r="33" spans="2:3">
      <c r="B33" s="15"/>
      <c r="C33" s="63"/>
    </row>
    <row r="34" spans="2:3">
      <c r="B34" s="15"/>
      <c r="C34" s="63"/>
    </row>
    <row r="35" spans="2:3">
      <c r="B35" s="15"/>
      <c r="C35" s="63"/>
    </row>
    <row r="36" spans="2:3">
      <c r="C36" s="64"/>
    </row>
    <row r="37" spans="2:3">
      <c r="C37" s="64"/>
    </row>
    <row r="38" spans="2:3">
      <c r="C38" s="64"/>
    </row>
    <row r="39" spans="2:3">
      <c r="C39" s="64"/>
    </row>
    <row r="40" spans="2:3">
      <c r="C40" s="64"/>
    </row>
    <row r="41" spans="2:3">
      <c r="C41" s="64"/>
    </row>
    <row r="42" spans="2:3">
      <c r="C42" s="64"/>
    </row>
    <row r="43" spans="2:3">
      <c r="C43" s="64"/>
    </row>
    <row r="44" spans="2:3">
      <c r="C44" s="64"/>
    </row>
    <row r="45" spans="2:3">
      <c r="C45" s="64"/>
    </row>
    <row r="46" spans="2:3">
      <c r="C46" s="64"/>
    </row>
    <row r="47" spans="2:3">
      <c r="C47" s="64"/>
    </row>
    <row r="48" spans="2:3">
      <c r="C48" s="64"/>
    </row>
    <row r="49" spans="3:3">
      <c r="C49" s="64"/>
    </row>
    <row r="50" spans="3:3">
      <c r="C50" s="64"/>
    </row>
    <row r="51" spans="3:3">
      <c r="C51" s="64"/>
    </row>
    <row r="52" spans="3:3">
      <c r="C52" s="64"/>
    </row>
    <row r="53" spans="3:3">
      <c r="C53" s="64"/>
    </row>
    <row r="54" spans="3:3">
      <c r="C54" s="64"/>
    </row>
    <row r="55" spans="3:3">
      <c r="C55" s="64"/>
    </row>
    <row r="56" spans="3:3">
      <c r="C56" s="64"/>
    </row>
    <row r="57" spans="3:3">
      <c r="C57" s="64"/>
    </row>
    <row r="58" spans="3:3">
      <c r="C58" s="64"/>
    </row>
    <row r="59" spans="3:3">
      <c r="C59" s="64"/>
    </row>
    <row r="60" spans="3:3">
      <c r="C60" s="64"/>
    </row>
    <row r="61" spans="3:3">
      <c r="C61" s="64"/>
    </row>
    <row r="62" spans="3:3">
      <c r="C62" s="64"/>
    </row>
    <row r="63" spans="3:3">
      <c r="C63" s="64"/>
    </row>
    <row r="64" spans="3:3">
      <c r="C64" s="64"/>
    </row>
    <row r="65" spans="3:3">
      <c r="C65" s="64"/>
    </row>
    <row r="66" spans="3:3">
      <c r="C66" s="64"/>
    </row>
    <row r="67" spans="3:3">
      <c r="C67" s="64"/>
    </row>
    <row r="68" spans="3:3">
      <c r="C68" s="64"/>
    </row>
    <row r="69" spans="3:3">
      <c r="C69" s="64"/>
    </row>
    <row r="70" spans="3:3">
      <c r="C70" s="64"/>
    </row>
    <row r="71" spans="3:3">
      <c r="C71" s="64"/>
    </row>
    <row r="72" spans="3:3">
      <c r="C72" s="64"/>
    </row>
    <row r="73" spans="3:3">
      <c r="C73" s="64"/>
    </row>
    <row r="74" spans="3:3">
      <c r="C74" s="64"/>
    </row>
    <row r="75" spans="3:3">
      <c r="C75" s="64"/>
    </row>
    <row r="76" spans="3:3">
      <c r="C76" s="64"/>
    </row>
  </sheetData>
  <mergeCells count="9">
    <mergeCell ref="D15:D18"/>
    <mergeCell ref="E7:E10"/>
    <mergeCell ref="D7:D8"/>
    <mergeCell ref="D12:D13"/>
    <mergeCell ref="F7:F8"/>
    <mergeCell ref="F11:F12"/>
    <mergeCell ref="F15:F18"/>
    <mergeCell ref="E12:E13"/>
    <mergeCell ref="E15:E18"/>
  </mergeCells>
  <phoneticPr fontId="0" type="noConversion"/>
  <pageMargins left="0.75" right="0.75" top="1" bottom="1" header="0.5" footer="0.5"/>
  <pageSetup paperSize="119" orientation="portrait"/>
  <headerFooter alignWithMargins="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election activeCell="L11" sqref="L11"/>
    </sheetView>
  </sheetViews>
  <sheetFormatPr baseColWidth="10" defaultColWidth="8.83203125" defaultRowHeight="12" x14ac:dyDescent="0"/>
  <cols>
    <col min="2" max="2" width="16.5" customWidth="1"/>
    <col min="3" max="3" width="17.5" customWidth="1"/>
    <col min="4" max="4" width="13.33203125" customWidth="1"/>
    <col min="5" max="5" width="15.6640625" customWidth="1"/>
    <col min="7" max="9" width="10.1640625" bestFit="1" customWidth="1"/>
    <col min="10" max="10" width="13.1640625" customWidth="1"/>
    <col min="11" max="11" width="11.1640625" bestFit="1" customWidth="1"/>
    <col min="12" max="12" width="10.83203125" customWidth="1"/>
    <col min="13" max="13" width="11.33203125" customWidth="1"/>
    <col min="14" max="14" width="11.5" customWidth="1"/>
    <col min="15" max="15" width="10.6640625" customWidth="1"/>
    <col min="16" max="16" width="13.33203125" customWidth="1"/>
  </cols>
  <sheetData>
    <row r="1" spans="1:16" ht="88.5" customHeight="1" thickBot="1">
      <c r="A1" s="73" t="s">
        <v>29</v>
      </c>
      <c r="B1" s="74"/>
      <c r="C1" s="74"/>
      <c r="D1" s="74"/>
      <c r="E1" s="74"/>
    </row>
    <row r="2" spans="1:16" ht="27.75" customHeight="1" thickBot="1">
      <c r="A2" s="8">
        <v>2019</v>
      </c>
      <c r="B2" s="69" t="s">
        <v>3</v>
      </c>
      <c r="C2" s="70"/>
      <c r="D2" s="71" t="s">
        <v>26</v>
      </c>
      <c r="E2" s="72"/>
    </row>
    <row r="3" spans="1:16" ht="41.25" customHeight="1">
      <c r="A3" s="2" t="s">
        <v>0</v>
      </c>
      <c r="B3" s="3" t="s">
        <v>1</v>
      </c>
      <c r="C3" s="3" t="s">
        <v>2</v>
      </c>
      <c r="D3" s="3" t="s">
        <v>1</v>
      </c>
      <c r="E3" s="3" t="s">
        <v>2</v>
      </c>
    </row>
    <row r="4" spans="1:16">
      <c r="A4" s="1">
        <v>47</v>
      </c>
      <c r="B4" s="10">
        <v>33396.428402362078</v>
      </c>
      <c r="C4" s="10">
        <v>49367.718374372795</v>
      </c>
      <c r="D4" s="5">
        <f>(B4/35)*'Salary Calculator 10.1.20'!$C$4</f>
        <v>0</v>
      </c>
      <c r="E4" s="5">
        <f>(C4/35)*'Salary Calculator 10.1.20'!$C$4</f>
        <v>0</v>
      </c>
      <c r="G4" s="7"/>
      <c r="H4" s="7"/>
      <c r="I4" s="7"/>
      <c r="J4" s="9"/>
      <c r="K4" s="7"/>
      <c r="L4" s="7"/>
      <c r="M4" s="9"/>
      <c r="N4" s="7"/>
      <c r="O4" s="7"/>
      <c r="P4" s="7"/>
    </row>
    <row r="5" spans="1:16">
      <c r="A5" s="1">
        <v>48</v>
      </c>
      <c r="B5" s="10">
        <v>35535.412387838565</v>
      </c>
      <c r="C5" s="10">
        <v>53031.048067666467</v>
      </c>
      <c r="D5" s="5">
        <f>(B5/35)*'Salary Calculator 10.1.20'!$C$4</f>
        <v>0</v>
      </c>
      <c r="E5" s="5">
        <f>(C5/35)*'Salary Calculator 10.1.20'!$C$4</f>
        <v>0</v>
      </c>
      <c r="G5" s="7"/>
      <c r="H5" s="7"/>
      <c r="I5" s="7"/>
      <c r="J5" s="9"/>
      <c r="K5" s="7"/>
      <c r="L5" s="7"/>
      <c r="M5" s="9"/>
      <c r="N5" s="7"/>
      <c r="O5" s="7"/>
      <c r="P5" s="7"/>
    </row>
    <row r="6" spans="1:16">
      <c r="A6" s="1">
        <v>49</v>
      </c>
      <c r="B6" s="10">
        <v>36818.806740983455</v>
      </c>
      <c r="C6" s="10">
        <v>55473.261277126483</v>
      </c>
      <c r="D6" s="5">
        <f>(B6/35)*'Salary Calculator 10.1.20'!$C$4</f>
        <v>0</v>
      </c>
      <c r="E6" s="5">
        <f>(C6/35)*'Salary Calculator 10.1.20'!$C$4</f>
        <v>0</v>
      </c>
      <c r="G6" s="7"/>
      <c r="H6" s="7"/>
      <c r="I6" s="7"/>
      <c r="J6" s="9"/>
      <c r="K6" s="7"/>
      <c r="L6" s="7"/>
      <c r="M6" s="9"/>
      <c r="N6" s="7"/>
      <c r="O6" s="7"/>
      <c r="P6" s="7"/>
    </row>
    <row r="7" spans="1:16">
      <c r="A7" s="1">
        <v>50</v>
      </c>
      <c r="B7" s="10">
        <v>39214.469614118199</v>
      </c>
      <c r="C7" s="10">
        <v>59601.75844414952</v>
      </c>
      <c r="D7" s="5">
        <f>(B7/35)*'Salary Calculator 10.1.20'!$C$4</f>
        <v>0</v>
      </c>
      <c r="E7" s="5">
        <f>(C7/35)*'Salary Calculator 10.1.20'!$C$4</f>
        <v>0</v>
      </c>
      <c r="G7" s="7"/>
      <c r="H7" s="7"/>
      <c r="I7" s="7"/>
      <c r="J7" s="9"/>
      <c r="K7" s="7"/>
      <c r="L7" s="7"/>
      <c r="M7" s="9"/>
      <c r="N7" s="7"/>
      <c r="O7" s="7"/>
      <c r="P7" s="7"/>
    </row>
    <row r="8" spans="1:16">
      <c r="A8" s="1">
        <v>51</v>
      </c>
      <c r="B8" s="10">
        <v>41781.238562200742</v>
      </c>
      <c r="C8" s="10">
        <v>64021.017389340195</v>
      </c>
      <c r="D8" s="5">
        <f>(B8/35)*'Salary Calculator 10.1.20'!$C$4</f>
        <v>0</v>
      </c>
      <c r="E8" s="5">
        <f>(C8/35)*'Salary Calculator 10.1.20'!$C$4</f>
        <v>0</v>
      </c>
      <c r="G8" s="7"/>
      <c r="H8" s="7"/>
      <c r="I8" s="7"/>
      <c r="J8" s="9"/>
      <c r="K8" s="7"/>
      <c r="L8" s="7"/>
      <c r="M8" s="9"/>
      <c r="N8" s="7"/>
      <c r="O8" s="7"/>
      <c r="P8" s="7"/>
    </row>
    <row r="9" spans="1:16">
      <c r="A9" s="1">
        <v>52</v>
      </c>
      <c r="B9" s="10">
        <v>45260.619345821884</v>
      </c>
      <c r="C9" s="10">
        <v>70097.5</v>
      </c>
      <c r="D9" s="5">
        <f>(B9/35)*'Salary Calculator 10.1.20'!$C$4</f>
        <v>0</v>
      </c>
      <c r="E9" s="5">
        <f>(C9/35)*'Salary Calculator 10.1.20'!$C$4</f>
        <v>0</v>
      </c>
      <c r="G9" s="7"/>
      <c r="H9" s="7"/>
      <c r="I9" s="7"/>
      <c r="J9" s="9"/>
      <c r="K9" s="7"/>
      <c r="L9" s="7"/>
      <c r="M9" s="9"/>
      <c r="N9" s="7"/>
      <c r="O9" s="7"/>
      <c r="P9" s="7"/>
    </row>
    <row r="10" spans="1:16">
      <c r="A10" s="1">
        <v>53</v>
      </c>
      <c r="B10" s="10">
        <v>49139.254223723663</v>
      </c>
      <c r="C10" s="10">
        <v>76755.438830776286</v>
      </c>
      <c r="D10" s="5">
        <f>(B10/35)*'Salary Calculator 10.1.20'!$C$4</f>
        <v>0</v>
      </c>
      <c r="E10" s="5">
        <f>(C10/35)*'Salary Calculator 10.1.20'!$C$4</f>
        <v>0</v>
      </c>
      <c r="G10" s="7"/>
      <c r="H10" s="7"/>
      <c r="I10" s="7"/>
      <c r="J10" s="9"/>
      <c r="K10" s="7"/>
      <c r="L10" s="7"/>
      <c r="M10" s="9"/>
      <c r="N10" s="7"/>
      <c r="O10" s="7"/>
      <c r="P10" s="7"/>
    </row>
    <row r="11" spans="1:16">
      <c r="A11" s="1">
        <v>54</v>
      </c>
      <c r="B11" s="10">
        <v>53274.647005083498</v>
      </c>
      <c r="C11" s="10">
        <v>83994.925006893682</v>
      </c>
      <c r="D11" s="5">
        <f>(B11/35)*'Salary Calculator 10.1.20'!$C$4</f>
        <v>0</v>
      </c>
      <c r="E11" s="5">
        <f>(C11/35)*'Salary Calculator 10.1.20'!$C$4</f>
        <v>0</v>
      </c>
      <c r="G11" s="7"/>
      <c r="H11" s="7"/>
      <c r="I11" s="7"/>
      <c r="J11" s="9"/>
      <c r="K11" s="7"/>
      <c r="L11" s="7"/>
      <c r="M11" s="9"/>
      <c r="N11" s="7"/>
      <c r="O11" s="7"/>
      <c r="P11" s="7"/>
    </row>
    <row r="12" spans="1:16">
      <c r="A12" s="1">
        <v>55</v>
      </c>
      <c r="B12" s="10">
        <v>57809.234606102174</v>
      </c>
      <c r="C12" s="10">
        <v>91990.300918493565</v>
      </c>
      <c r="D12" s="5">
        <f>(B12/35)*'Salary Calculator 10.1.20'!$C$4</f>
        <v>0</v>
      </c>
      <c r="E12" s="5">
        <f>(C12/35)*'Salary Calculator 10.1.20'!$C$4</f>
        <v>0</v>
      </c>
      <c r="G12" s="7"/>
      <c r="H12" s="7"/>
      <c r="I12" s="7"/>
      <c r="J12" s="9"/>
      <c r="K12" s="7"/>
      <c r="L12" s="7"/>
      <c r="M12" s="9"/>
      <c r="N12" s="7"/>
      <c r="O12" s="7"/>
      <c r="P12" s="7"/>
    </row>
    <row r="13" spans="1:16" ht="13" thickBot="1">
      <c r="A13" s="4">
        <v>56</v>
      </c>
      <c r="B13" s="11">
        <v>62640.610238505491</v>
      </c>
      <c r="C13" s="11">
        <v>102491.09654460635</v>
      </c>
      <c r="D13" s="6">
        <f>(B13/35)*'Salary Calculator 10.1.20'!$C$4</f>
        <v>0</v>
      </c>
      <c r="E13" s="6">
        <f>(C13/35)*'Salary Calculator 10.1.20'!$C$4</f>
        <v>0</v>
      </c>
      <c r="G13" s="7"/>
      <c r="H13" s="7"/>
      <c r="I13" s="7"/>
      <c r="J13" s="9"/>
      <c r="K13" s="7"/>
      <c r="L13" s="7"/>
      <c r="M13" s="9"/>
      <c r="N13" s="7"/>
      <c r="O13" s="7"/>
      <c r="P13" s="7"/>
    </row>
  </sheetData>
  <mergeCells count="3">
    <mergeCell ref="B2:C2"/>
    <mergeCell ref="D2:E2"/>
    <mergeCell ref="A1:E1"/>
  </mergeCells>
  <phoneticPr fontId="0"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Salary Calculator 10.1.20</vt:lpstr>
      <vt:lpstr>Minimum and Maximum</vt:lpstr>
    </vt:vector>
  </TitlesOfParts>
  <Company>HUCTW/AFSCME Organizing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kasia</dc:creator>
  <cp:lastModifiedBy>Carrie Barbash</cp:lastModifiedBy>
  <cp:lastPrinted>2005-05-11T16:12:03Z</cp:lastPrinted>
  <dcterms:created xsi:type="dcterms:W3CDTF">2005-03-24T21:10:16Z</dcterms:created>
  <dcterms:modified xsi:type="dcterms:W3CDTF">2020-09-02T15:57:51Z</dcterms:modified>
</cp:coreProperties>
</file>